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0D026C03-DE59-42D4-A009-BE3EEEC61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" sheetId="7" r:id="rId3"/>
    <sheet name="ENCARGOS SOCIAIS" sheetId="8" r:id="rId4"/>
  </sheets>
  <definedNames>
    <definedName name="_xlnm.Print_Area" localSheetId="1">'CRONOGRAMA FISCO-FINANCEIRO'!$A$1:$R$36</definedName>
    <definedName name="_xlnm.Print_Area" localSheetId="0">'PLANILHA ORÇAMENTÁRIA'!$A$1:$G$60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ORÇAMENTÁRIA'!$F$9</definedName>
    <definedName name="ORÇAMENTO.CustoUnitario" hidden="1">ROUND('PLANILHA ORÇAMENTÁRIA'!$U1,15-13*'PLANILHA ORÇAMENTÁRIA'!$AF$9)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6" l="1"/>
  <c r="B20" i="6"/>
  <c r="B19" i="6"/>
  <c r="B8" i="6" l="1"/>
  <c r="B7" i="6"/>
  <c r="A6" i="7"/>
  <c r="A5" i="7"/>
  <c r="A4" i="7"/>
  <c r="A3" i="7"/>
  <c r="A2" i="7"/>
  <c r="B5" i="6"/>
  <c r="B4" i="6"/>
  <c r="G20" i="3" l="1"/>
  <c r="G19" i="3"/>
  <c r="G47" i="3"/>
  <c r="G43" i="3"/>
  <c r="G42" i="3"/>
  <c r="G41" i="3"/>
  <c r="G31" i="3"/>
  <c r="G30" i="3"/>
  <c r="G29" i="3"/>
  <c r="G28" i="3"/>
  <c r="G24" i="3"/>
  <c r="G15" i="3"/>
  <c r="G14" i="3"/>
  <c r="G13" i="3"/>
  <c r="G51" i="3"/>
  <c r="G57" i="3"/>
  <c r="G56" i="3"/>
  <c r="G55" i="3"/>
  <c r="G35" i="3"/>
  <c r="G36" i="3"/>
  <c r="G37" i="3"/>
  <c r="B14" i="6"/>
  <c r="B15" i="6"/>
  <c r="B16" i="6"/>
  <c r="B5" i="8"/>
  <c r="B4" i="8"/>
  <c r="B6" i="7"/>
  <c r="B5" i="7"/>
  <c r="B3" i="7"/>
  <c r="B3" i="8"/>
  <c r="A3" i="8"/>
  <c r="A5" i="6"/>
  <c r="J23" i="8"/>
  <c r="J17" i="8"/>
  <c r="J32" i="8"/>
  <c r="J30" i="8"/>
  <c r="J27" i="8"/>
  <c r="B2" i="8"/>
  <c r="G12" i="3"/>
  <c r="B2" i="7"/>
  <c r="G58" i="3" l="1"/>
  <c r="I21" i="6" s="1"/>
  <c r="G48" i="3"/>
  <c r="I19" i="6" s="1"/>
  <c r="G38" i="3"/>
  <c r="G21" i="3"/>
  <c r="I14" i="6" s="1"/>
  <c r="E14" i="6" s="1"/>
  <c r="G16" i="3"/>
  <c r="I13" i="6" s="1"/>
  <c r="G44" i="3"/>
  <c r="G25" i="3"/>
  <c r="G52" i="3"/>
  <c r="I20" i="6" s="1"/>
  <c r="J33" i="8"/>
  <c r="K17" i="7"/>
  <c r="G21" i="6" l="1"/>
  <c r="E21" i="6"/>
  <c r="G20" i="6"/>
  <c r="E20" i="6"/>
  <c r="G13" i="6"/>
  <c r="G19" i="6"/>
  <c r="E19" i="6"/>
  <c r="B13" i="6"/>
  <c r="B17" i="6"/>
  <c r="B18" i="6"/>
  <c r="G32" i="3"/>
  <c r="G60" i="3" s="1"/>
  <c r="J14" i="6" l="1"/>
  <c r="J21" i="6"/>
  <c r="J20" i="6"/>
  <c r="J19" i="6"/>
  <c r="J16" i="6"/>
  <c r="J13" i="6"/>
  <c r="I16" i="6"/>
  <c r="E16" i="6" l="1"/>
  <c r="H47" i="3" l="1"/>
  <c r="H43" i="3"/>
  <c r="H42" i="3"/>
  <c r="H41" i="3"/>
  <c r="H28" i="3"/>
  <c r="H30" i="3"/>
  <c r="H31" i="3"/>
  <c r="H29" i="3"/>
  <c r="H24" i="3"/>
  <c r="H14" i="3"/>
  <c r="H13" i="3"/>
  <c r="H15" i="3"/>
  <c r="H56" i="3"/>
  <c r="H57" i="3"/>
  <c r="H58" i="3"/>
  <c r="H55" i="3"/>
  <c r="I15" i="6"/>
  <c r="J15" i="6" s="1"/>
  <c r="G14" i="6"/>
  <c r="H51" i="3" l="1"/>
  <c r="H48" i="3"/>
  <c r="I18" i="6"/>
  <c r="J18" i="6" s="1"/>
  <c r="I17" i="6"/>
  <c r="J17" i="6" s="1"/>
  <c r="J22" i="6" s="1"/>
  <c r="G15" i="6" l="1"/>
  <c r="E15" i="6"/>
  <c r="E13" i="6"/>
  <c r="G18" i="6"/>
  <c r="E18" i="6"/>
  <c r="G16" i="6"/>
  <c r="E17" i="6"/>
  <c r="G17" i="6"/>
  <c r="G22" i="6" l="1"/>
  <c r="I22" i="6"/>
  <c r="H37" i="3"/>
  <c r="H21" i="3"/>
  <c r="H19" i="3"/>
  <c r="H20" i="3"/>
  <c r="H12" i="3"/>
  <c r="H44" i="3"/>
  <c r="H52" i="3"/>
  <c r="H32" i="3"/>
  <c r="H25" i="3"/>
  <c r="H35" i="3"/>
  <c r="B5" i="3"/>
  <c r="B6" i="6" s="1"/>
  <c r="H36" i="3"/>
  <c r="H38" i="3"/>
  <c r="H16" i="3"/>
  <c r="E22" i="6"/>
  <c r="I23" i="6" l="1"/>
  <c r="H60" i="3"/>
  <c r="B4" i="7"/>
  <c r="G24" i="6"/>
  <c r="E23" i="6" l="1"/>
  <c r="G23" i="6" l="1"/>
  <c r="E25" i="6"/>
  <c r="G25" i="6" s="1"/>
  <c r="E24" i="6"/>
</calcChain>
</file>

<file path=xl/sharedStrings.xml><?xml version="1.0" encoding="utf-8"?>
<sst xmlns="http://schemas.openxmlformats.org/spreadsheetml/2006/main" count="206" uniqueCount="160">
  <si>
    <t>Unidade</t>
  </si>
  <si>
    <t>Quantidade</t>
  </si>
  <si>
    <t>1.1</t>
  </si>
  <si>
    <t>ITEM</t>
  </si>
  <si>
    <t>FONTE</t>
  </si>
  <si>
    <t>OBRA:</t>
  </si>
  <si>
    <t>Valor Total:</t>
  </si>
  <si>
    <t>ITENS DE SERVIÇO</t>
  </si>
  <si>
    <t>Preço Unitário Com BDI (R$)</t>
  </si>
  <si>
    <t>Preço Total Com BDI (R$)</t>
  </si>
  <si>
    <t>TOTAL DO ITEM</t>
  </si>
  <si>
    <t>2.1</t>
  </si>
  <si>
    <t>4.1</t>
  </si>
  <si>
    <t>5.1</t>
  </si>
  <si>
    <t>4.2</t>
  </si>
  <si>
    <t>6.1</t>
  </si>
  <si>
    <t>6.2</t>
  </si>
  <si>
    <t>6.3</t>
  </si>
  <si>
    <t>7.1</t>
  </si>
  <si>
    <t>%</t>
  </si>
  <si>
    <t>3.1</t>
  </si>
  <si>
    <t>DISCRIMINAÇÃO</t>
  </si>
  <si>
    <t>TOTAL</t>
  </si>
  <si>
    <t>MÊS 01</t>
  </si>
  <si>
    <t>MÊS 02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</si>
  <si>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</si>
  <si>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</si>
  <si>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</si>
  <si>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</si>
  <si>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</si>
  <si>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</si>
  <si>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2.2</t>
  </si>
  <si>
    <t>Razão Social:</t>
  </si>
  <si>
    <t>CNPJ/MF: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</si>
  <si>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</si>
  <si>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</si>
  <si>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</si>
  <si>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</si>
  <si>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</si>
  <si>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</si>
  <si>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</si>
  <si>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</si>
  <si>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</si>
  <si>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</si>
  <si>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</si>
  <si>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</si>
  <si>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</si>
  <si>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</si>
  <si>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</si>
  <si>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</si>
  <si>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</si>
  <si>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</si>
  <si>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</si>
  <si>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</si>
  <si>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</si>
  <si>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</si>
  <si>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QUADRO DE COMPOSIÇÃO DO BDI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</si>
  <si>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</si>
  <si>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</si>
  <si>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</si>
  <si>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</si>
  <si>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</si>
  <si>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</si>
  <si>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</si>
  <si>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</si>
  <si>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</si>
  <si>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</si>
  <si>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</si>
  <si>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</si>
  <si>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</si>
  <si>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</si>
  <si>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</si>
  <si>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</si>
  <si>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</si>
  <si>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</si>
  <si>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</si>
  <si>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</si>
  <si>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</si>
  <si>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</si>
  <si>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</si>
  <si>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</si>
  <si>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</si>
  <si>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</si>
  <si>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</si>
  <si>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</si>
  <si>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</si>
  <si>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</si>
  <si>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</si>
  <si>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</si>
  <si>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</si>
  <si>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</si>
  <si>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</si>
  <si>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 xml:space="preserve">PLANILHA QUANTITATIVA E ORÇAMENTÁRIA </t>
  </si>
  <si>
    <t>8.1</t>
  </si>
  <si>
    <t>9.1</t>
  </si>
  <si>
    <t>9.2</t>
  </si>
  <si>
    <t>9.3</t>
  </si>
  <si>
    <t>1.2</t>
  </si>
  <si>
    <t>1.3</t>
  </si>
  <si>
    <t>1.4</t>
  </si>
  <si>
    <t>4.3</t>
  </si>
  <si>
    <t>4.4</t>
  </si>
  <si>
    <t>PERÍODO EM MESES</t>
  </si>
  <si>
    <t>XXXXXXXXXXXXXXXXX</t>
  </si>
  <si>
    <t>5.2</t>
  </si>
  <si>
    <t>5.3</t>
  </si>
  <si>
    <t>CRONOGRAMA FÍSICO-FINANCEIRO</t>
  </si>
  <si>
    <t>Demolição mecânica de concreto armado, com escavadeira hidráulica com martelo hidráulico - sem reaproveitamento</t>
  </si>
  <si>
    <t>m³</t>
  </si>
  <si>
    <t>Carga, manobra e descarga de material demolido em caminhão basculante de 6 m³ - carga com carregadeira de 1,72 m³ e descarga livre</t>
  </si>
  <si>
    <t>ton</t>
  </si>
  <si>
    <t>Transporte com caminhão basculante de 6 m³ - rodovia em leito natural</t>
  </si>
  <si>
    <t>tkm</t>
  </si>
  <si>
    <t>Regularização de bota-fora com espalhamento e compactação</t>
  </si>
  <si>
    <t>DEMOLIÇÃO E REMOÇÃO ESTRUTURA EXISTENTE</t>
  </si>
  <si>
    <t>TERRAPLANAGEM</t>
  </si>
  <si>
    <t>SICRO 1619003</t>
  </si>
  <si>
    <t>SICRO 5914675</t>
  </si>
  <si>
    <t>SICRO 5914314</t>
  </si>
  <si>
    <t>SICRO 4413984</t>
  </si>
  <si>
    <t>Escavação, carga e transporte de material de 1ª categoria - dmt de 50 a 200 m - caminho de serviço pavimentado - com escavadeira e caminhão basculante de 14 m³</t>
  </si>
  <si>
    <t>Enrocamento de pedra espalhada e compactada mecanicamente - pedra de mão comercial - fornecimento e assentamento</t>
  </si>
  <si>
    <t>SICRO 5502161</t>
  </si>
  <si>
    <t>SICRO 1505877</t>
  </si>
  <si>
    <t>Aparelho de apoio de Neoprene fretado para estruturas pré-moldadas - fornecimento e instalação</t>
  </si>
  <si>
    <t>dm³</t>
  </si>
  <si>
    <t>SICRO 307732</t>
  </si>
  <si>
    <t>APARELHOS DE APOIO - NEOPREME FRETADO</t>
  </si>
  <si>
    <t>BLOCO - SAPATA DE FUNDAÇÃO</t>
  </si>
  <si>
    <t>PILAR CIRCULAR - FORMA TUBO</t>
  </si>
  <si>
    <t>VIGA TRAVESSA + CORTINA + ALA</t>
  </si>
  <si>
    <t>MONTAGEM PEÇAS PRÉ-MOLDADAS</t>
  </si>
  <si>
    <t>ACABAMENTO</t>
  </si>
  <si>
    <t>MOBILIZAÇÃO/DESMOBILIZAÇÃO/CANTEIRO E ADMINISTRAÇÃO</t>
  </si>
  <si>
    <t>Concretagem, fck 15 mpa, com uso de bomba - lançamento, adensamento e acabamento.</t>
  </si>
  <si>
    <t>Fôrmas de compensado plastificado 12 mm - uso geral - utilização de 1 vez - confecção, instalação e retirada</t>
  </si>
  <si>
    <t>m²</t>
  </si>
  <si>
    <t>Armação em aço CA-50 - fornecimento, preparo e colocação</t>
  </si>
  <si>
    <t>kg</t>
  </si>
  <si>
    <t>Concretagem, fck 30 mpa, com uso de bomba - lançamento, adensamento e acabamento.</t>
  </si>
  <si>
    <t>COMP CP-0005</t>
  </si>
  <si>
    <t>SICRO 3108011</t>
  </si>
  <si>
    <t>SICRO 407819</t>
  </si>
  <si>
    <t>COMP CP-0006</t>
  </si>
  <si>
    <t>Confecção de tubos de concreto armado D = 0,80 m PA1 - areia e brita comerciais</t>
  </si>
  <si>
    <t>m</t>
  </si>
  <si>
    <t>SICRO 804467</t>
  </si>
  <si>
    <t>Lançamento de viga pré-moldada de até 500 kN com utilização de guindaste</t>
  </si>
  <si>
    <t>und</t>
  </si>
  <si>
    <t>SICRO 3806420</t>
  </si>
  <si>
    <t>Dreno de PVC D = 100 mm para OAE - fornecimento e instalação</t>
  </si>
  <si>
    <t>SICRO 2007971</t>
  </si>
  <si>
    <t>Composição paramétrica de execução de almoxarifado em canteiro de obras, fora da projeção da laje, em chapa de madeira compensada, não incluso mobiliário e equipamentos. Af_01/2024_pe</t>
  </si>
  <si>
    <t>Mobilização e Desmobilização de Equipamentos de Obra</t>
  </si>
  <si>
    <t>Administração Local de OAE</t>
  </si>
  <si>
    <t>COMP CP-0001</t>
  </si>
  <si>
    <t>COMP CP-0003</t>
  </si>
  <si>
    <t>COMP CP-0002</t>
  </si>
  <si>
    <t>CONTRATAÇÃO DE OBRA PREPARATÓRIA PARA INSTALAÇÃO DE UMA PONTE SOBRE O RIO DO MEIO, LOCALIZADO NA RUA IRMÃOS SOUZA, BAIRRO NOVA ROMA, MUNICÍPIO DE MORRO GRANDE/SC</t>
  </si>
  <si>
    <t>4/2026/PMMG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</si>
</sst>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00\.000\.000\/0000\-00"/>
    <numFmt numFmtId="171" formatCode="_(&quot;Cr$&quot;* #,##0.00_);_(&quot;Cr$&quot;* \(#,##0.00\);_(&quot;Cr$&quot;* &quot;-&quot;??_);_(@_)"/>
  </numFmts>
  <fonts count="4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name val="Arial"/>
    </font>
    <font>
      <sz val="11"/>
      <color indexed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75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3" borderId="0" applyNumberFormat="0" applyBorder="0" applyAlignment="0" applyProtection="0"/>
    <xf numFmtId="0" fontId="24" fillId="12" borderId="8" applyNumberFormat="0" applyAlignment="0" applyProtection="0"/>
    <xf numFmtId="0" fontId="25" fillId="13" borderId="9" applyNumberFormat="0" applyAlignment="0" applyProtection="0"/>
    <xf numFmtId="0" fontId="26" fillId="0" borderId="10" applyNumberFormat="0" applyFill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7" fillId="4" borderId="8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1" fillId="0" borderId="0"/>
    <xf numFmtId="0" fontId="9" fillId="6" borderId="11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8" fillId="12" borderId="1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16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8" fillId="0" borderId="0"/>
    <xf numFmtId="171" fontId="38" fillId="0" borderId="0" applyFont="0" applyFill="0" applyBorder="0" applyAlignment="0" applyProtection="0"/>
    <xf numFmtId="0" fontId="38" fillId="0" borderId="0"/>
    <xf numFmtId="0" fontId="39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</cellStyleXfs>
  <cellXfs count="168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2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11" fillId="0" borderId="23" xfId="41" applyFont="1" applyBorder="1" applyAlignment="1">
      <alignment horizontal="center" vertical="center"/>
    </xf>
    <xf numFmtId="4" fontId="11" fillId="0" borderId="23" xfId="41" applyNumberFormat="1" applyFont="1" applyBorder="1" applyAlignment="1">
      <alignment horizontal="center" vertical="center" wrapText="1"/>
    </xf>
    <xf numFmtId="0" fontId="9" fillId="0" borderId="20" xfId="41" applyBorder="1" applyAlignment="1">
      <alignment horizontal="center" vertical="center"/>
    </xf>
    <xf numFmtId="10" fontId="9" fillId="0" borderId="20" xfId="41" applyNumberFormat="1" applyBorder="1" applyAlignment="1" applyProtection="1">
      <alignment horizontal="center" vertical="center"/>
      <protection locked="0"/>
    </xf>
    <xf numFmtId="10" fontId="9" fillId="0" borderId="20" xfId="41" applyNumberFormat="1" applyBorder="1" applyAlignment="1">
      <alignment horizontal="center" vertical="center"/>
    </xf>
    <xf numFmtId="0" fontId="11" fillId="0" borderId="30" xfId="41" applyFont="1" applyBorder="1" applyAlignment="1">
      <alignment horizontal="center" vertical="center" wrapText="1"/>
    </xf>
    <xf numFmtId="10" fontId="11" fillId="0" borderId="30" xfId="4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2" fontId="11" fillId="0" borderId="28" xfId="41" applyNumberFormat="1" applyFont="1" applyBorder="1" applyAlignment="1">
      <alignment horizontal="center" vertical="center"/>
    </xf>
    <xf numFmtId="2" fontId="9" fillId="0" borderId="28" xfId="41" applyNumberForma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60" applyFont="1" applyBorder="1" applyAlignment="1">
      <alignment horizontal="left" vertical="center" wrapText="1"/>
    </xf>
    <xf numFmtId="0" fontId="7" fillId="0" borderId="1" xfId="6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" xfId="60" applyFont="1" applyBorder="1" applyAlignment="1">
      <alignment horizontal="center" vertical="center" wrapText="1"/>
    </xf>
    <xf numFmtId="0" fontId="7" fillId="0" borderId="1" xfId="6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4" fontId="7" fillId="0" borderId="1" xfId="59" applyNumberFormat="1" applyFont="1" applyFill="1" applyBorder="1" applyAlignment="1">
      <alignment horizontal="center" vertical="center"/>
    </xf>
    <xf numFmtId="4" fontId="1" fillId="0" borderId="1" xfId="55" applyNumberFormat="1" applyFont="1" applyFill="1" applyBorder="1" applyAlignment="1" applyProtection="1">
      <alignment horizontal="center" vertical="center" shrinkToFit="1"/>
    </xf>
    <xf numFmtId="2" fontId="7" fillId="0" borderId="1" xfId="58" applyNumberFormat="1" applyFont="1" applyFill="1" applyBorder="1" applyAlignment="1">
      <alignment horizontal="center" vertical="center"/>
    </xf>
    <xf numFmtId="2" fontId="7" fillId="0" borderId="1" xfId="62" applyNumberFormat="1" applyFont="1" applyFill="1" applyBorder="1" applyAlignment="1">
      <alignment horizontal="center" vertical="center"/>
    </xf>
    <xf numFmtId="0" fontId="11" fillId="2" borderId="23" xfId="41" applyFont="1" applyFill="1" applyBorder="1" applyAlignment="1">
      <alignment horizontal="center" vertical="center" wrapText="1"/>
    </xf>
    <xf numFmtId="2" fontId="11" fillId="2" borderId="28" xfId="41" applyNumberFormat="1" applyFont="1" applyFill="1" applyBorder="1" applyAlignment="1">
      <alignment horizontal="center" vertical="center"/>
    </xf>
    <xf numFmtId="2" fontId="11" fillId="2" borderId="29" xfId="41" applyNumberFormat="1" applyFont="1" applyFill="1" applyBorder="1" applyAlignment="1">
      <alignment horizontal="center" vertical="center"/>
    </xf>
    <xf numFmtId="4" fontId="16" fillId="19" borderId="1" xfId="0" applyNumberFormat="1" applyFont="1" applyFill="1" applyBorder="1" applyAlignment="1">
      <alignment horizontal="center" vertical="center"/>
    </xf>
    <xf numFmtId="9" fontId="9" fillId="0" borderId="1" xfId="6" applyFont="1" applyBorder="1" applyAlignment="1">
      <alignment horizontal="center" vertical="center"/>
    </xf>
    <xf numFmtId="9" fontId="4" fillId="0" borderId="1" xfId="6" applyFont="1" applyBorder="1" applyAlignment="1">
      <alignment horizontal="center" vertical="center"/>
    </xf>
    <xf numFmtId="4" fontId="2" fillId="17" borderId="1" xfId="7" applyNumberFormat="1" applyFont="1" applyFill="1" applyBorder="1" applyAlignment="1">
      <alignment horizontal="center" vertical="center"/>
    </xf>
    <xf numFmtId="2" fontId="2" fillId="17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right" vertical="center" wrapText="1"/>
    </xf>
    <xf numFmtId="0" fontId="8" fillId="17" borderId="3" xfId="0" applyFont="1" applyFill="1" applyBorder="1" applyAlignment="1">
      <alignment horizontal="right" vertical="center" wrapText="1"/>
    </xf>
    <xf numFmtId="0" fontId="8" fillId="17" borderId="4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70" fontId="1" fillId="0" borderId="1" xfId="6" applyNumberFormat="1" applyFont="1" applyBorder="1" applyAlignment="1">
      <alignment horizontal="left" vertical="center"/>
    </xf>
    <xf numFmtId="0" fontId="1" fillId="0" borderId="1" xfId="6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3" fillId="2" borderId="18" xfId="0" applyNumberFormat="1" applyFont="1" applyFill="1" applyBorder="1" applyAlignment="1">
      <alignment horizontal="center" vertical="center"/>
    </xf>
    <xf numFmtId="4" fontId="13" fillId="2" borderId="19" xfId="0" applyNumberFormat="1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4" fontId="13" fillId="2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" fontId="11" fillId="0" borderId="1" xfId="6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70" fontId="4" fillId="0" borderId="1" xfId="0" applyNumberFormat="1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164" fontId="4" fillId="18" borderId="2" xfId="0" applyNumberFormat="1" applyFont="1" applyFill="1" applyBorder="1" applyAlignment="1">
      <alignment horizontal="left" vertical="center"/>
    </xf>
    <xf numFmtId="164" fontId="4" fillId="18" borderId="3" xfId="0" applyNumberFormat="1" applyFont="1" applyFill="1" applyBorder="1" applyAlignment="1">
      <alignment horizontal="left" vertical="center"/>
    </xf>
    <xf numFmtId="164" fontId="4" fillId="18" borderId="4" xfId="0" applyNumberFormat="1" applyFont="1" applyFill="1" applyBorder="1" applyAlignment="1">
      <alignment horizontal="left" vertical="center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170" fontId="4" fillId="18" borderId="2" xfId="0" applyNumberFormat="1" applyFont="1" applyFill="1" applyBorder="1" applyAlignment="1">
      <alignment horizontal="left" vertical="center"/>
    </xf>
    <xf numFmtId="170" fontId="4" fillId="18" borderId="3" xfId="0" applyNumberFormat="1" applyFont="1" applyFill="1" applyBorder="1" applyAlignment="1">
      <alignment horizontal="left" vertical="center"/>
    </xf>
    <xf numFmtId="170" fontId="4" fillId="18" borderId="4" xfId="0" applyNumberFormat="1" applyFont="1" applyFill="1" applyBorder="1" applyAlignment="1">
      <alignment horizontal="left" vertical="center"/>
    </xf>
    <xf numFmtId="0" fontId="19" fillId="18" borderId="2" xfId="0" applyFont="1" applyFill="1" applyBorder="1" applyAlignment="1">
      <alignment horizontal="center" vertical="center"/>
    </xf>
    <xf numFmtId="0" fontId="19" fillId="18" borderId="3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11" fillId="0" borderId="21" xfId="41" applyFont="1" applyBorder="1" applyAlignment="1">
      <alignment horizontal="center" vertical="center"/>
    </xf>
    <xf numFmtId="0" fontId="11" fillId="0" borderId="22" xfId="41" applyFont="1" applyBorder="1" applyAlignment="1">
      <alignment horizontal="center" vertical="center"/>
    </xf>
    <xf numFmtId="0" fontId="4" fillId="0" borderId="28" xfId="41" applyFont="1" applyBorder="1" applyAlignment="1">
      <alignment horizontal="center" vertical="center" wrapText="1"/>
    </xf>
    <xf numFmtId="0" fontId="4" fillId="0" borderId="20" xfId="4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3" fillId="0" borderId="29" xfId="41" applyFont="1" applyBorder="1" applyAlignment="1">
      <alignment horizontal="center" vertical="center" wrapText="1"/>
    </xf>
    <xf numFmtId="0" fontId="3" fillId="0" borderId="30" xfId="41" applyFont="1" applyBorder="1" applyAlignment="1">
      <alignment horizontal="center" vertical="center" wrapText="1"/>
    </xf>
    <xf numFmtId="0" fontId="11" fillId="2" borderId="7" xfId="41" applyFont="1" applyFill="1" applyBorder="1" applyAlignment="1">
      <alignment horizontal="center" vertical="center"/>
    </xf>
    <xf numFmtId="0" fontId="11" fillId="2" borderId="27" xfId="41" applyFont="1" applyFill="1" applyBorder="1" applyAlignment="1">
      <alignment horizontal="center" vertical="center"/>
    </xf>
    <xf numFmtId="0" fontId="11" fillId="2" borderId="31" xfId="41" applyFont="1" applyFill="1" applyBorder="1" applyAlignment="1">
      <alignment horizontal="center" vertical="center"/>
    </xf>
    <xf numFmtId="170" fontId="4" fillId="18" borderId="1" xfId="0" applyNumberFormat="1" applyFont="1" applyFill="1" applyBorder="1" applyAlignment="1">
      <alignment horizontal="left" vertical="center"/>
    </xf>
    <xf numFmtId="0" fontId="19" fillId="18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3" fontId="4" fillId="18" borderId="1" xfId="0" applyNumberFormat="1" applyFont="1" applyFill="1" applyBorder="1" applyAlignment="1">
      <alignment horizontal="left" vertical="center"/>
    </xf>
    <xf numFmtId="0" fontId="4" fillId="0" borderId="2" xfId="41" applyFont="1" applyBorder="1" applyAlignment="1">
      <alignment horizontal="left" vertical="center" wrapText="1"/>
    </xf>
    <xf numFmtId="0" fontId="4" fillId="0" borderId="3" xfId="41" applyFont="1" applyBorder="1" applyAlignment="1">
      <alignment horizontal="left" vertical="center" wrapText="1"/>
    </xf>
    <xf numFmtId="0" fontId="4" fillId="0" borderId="4" xfId="41" applyFont="1" applyBorder="1" applyAlignment="1">
      <alignment horizontal="left" vertical="center" wrapText="1"/>
    </xf>
    <xf numFmtId="0" fontId="3" fillId="2" borderId="1" xfId="4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4" xfId="41" applyFont="1" applyFill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4" fillId="0" borderId="1" xfId="41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1" xfId="41" applyFont="1" applyBorder="1" applyAlignment="1">
      <alignment horizontal="right" vertical="center" wrapText="1"/>
    </xf>
    <xf numFmtId="0" fontId="3" fillId="2" borderId="2" xfId="41" applyFont="1" applyFill="1" applyBorder="1" applyAlignment="1">
      <alignment horizontal="right" vertical="center" wrapText="1"/>
    </xf>
    <xf numFmtId="0" fontId="3" fillId="2" borderId="3" xfId="41" applyFont="1" applyFill="1" applyBorder="1" applyAlignment="1">
      <alignment horizontal="right" vertical="center" wrapText="1"/>
    </xf>
    <xf numFmtId="0" fontId="3" fillId="2" borderId="4" xfId="41" applyFont="1" applyFill="1" applyBorder="1" applyAlignment="1">
      <alignment horizontal="right" vertical="center" wrapText="1"/>
    </xf>
  </cellXfs>
  <cellStyles count="75">
    <cellStyle name="20% - Ênfase1 2" xfId="11" xr:uid="{B63FE022-099D-415C-BAAC-361D20D0D048}"/>
    <cellStyle name="20% - Ênfase2 2" xfId="12" xr:uid="{4C746E80-6E9F-41F9-A1A4-7448694C8212}"/>
    <cellStyle name="20% - Ênfase3 2" xfId="13" xr:uid="{C4C0C09F-87C5-4417-B590-3D75558066FE}"/>
    <cellStyle name="20% - Ênfase4 2" xfId="14" xr:uid="{9F6F7F6E-A69C-4291-8017-4AFD07BFEBF4}"/>
    <cellStyle name="20% - Ênfase5 2" xfId="15" xr:uid="{731FB388-C2B4-4656-813E-C97D94F2B5AE}"/>
    <cellStyle name="20% - Ênfase6 2" xfId="16" xr:uid="{7717672D-73DD-4578-BC93-75550195A91A}"/>
    <cellStyle name="40% - Ênfase1 2" xfId="17" xr:uid="{FA34D332-FF3E-4570-AD29-340DC3836081}"/>
    <cellStyle name="40% - Ênfase2 2" xfId="18" xr:uid="{EDEBCB0C-EE88-4115-BE9C-2789AA64B58A}"/>
    <cellStyle name="40% - Ênfase3 2" xfId="19" xr:uid="{D6CE889E-8610-4813-AD30-FFED17C5FD46}"/>
    <cellStyle name="40% - Ênfase4 2" xfId="20" xr:uid="{040195B0-F7A9-4BF8-89D5-E423EE54CF67}"/>
    <cellStyle name="40% - Ênfase5 2" xfId="21" xr:uid="{72A05CA8-B851-4304-8985-724E837160CA}"/>
    <cellStyle name="40% - Ênfase6 2" xfId="22" xr:uid="{B92720CD-2A3E-4263-BD74-3CDF06209704}"/>
    <cellStyle name="60% - Ênfase1 2" xfId="23" xr:uid="{B24AA380-10A6-4724-A449-E7749B9EF195}"/>
    <cellStyle name="60% - Ênfase2 2" xfId="24" xr:uid="{8FFCE8C2-5E80-484A-9EDF-CD7159FBAB68}"/>
    <cellStyle name="60% - Ênfase3 2" xfId="25" xr:uid="{73681480-D647-4A42-9B68-0EEA71B8BC77}"/>
    <cellStyle name="60% - Ênfase4 2" xfId="26" xr:uid="{73FA5618-8226-4A20-8887-389B91304622}"/>
    <cellStyle name="60% - Ênfase5 2" xfId="27" xr:uid="{B0884702-75A8-4669-A664-F09B147C6340}"/>
    <cellStyle name="60% - Ênfase6 2" xfId="28" xr:uid="{CCF6A31D-2032-415C-A19E-5CB88BC2936A}"/>
    <cellStyle name="Bom 2" xfId="29" xr:uid="{4F65DF26-A04D-4C48-AB3A-904B4DA19F91}"/>
    <cellStyle name="Cálculo 2" xfId="30" xr:uid="{5ECD6896-536E-43E7-8706-7A6ABB7B99C5}"/>
    <cellStyle name="Célula de Verificação 2" xfId="31" xr:uid="{78F06E36-E53F-43AA-B49E-469730F4A61D}"/>
    <cellStyle name="Célula Vinculada 2" xfId="32" xr:uid="{19548B43-9FB9-4DC6-A8E4-EAE9369ECDF1}"/>
    <cellStyle name="Ênfase1 2" xfId="33" xr:uid="{57DD23FF-89AD-451E-9334-A1EF68753A6C}"/>
    <cellStyle name="Ênfase2 2" xfId="34" xr:uid="{B3A52FBB-406D-490C-B279-F0311A97EC99}"/>
    <cellStyle name="Ênfase3 2" xfId="35" xr:uid="{48FF9D18-47CF-4296-81C7-CD173DD65F9F}"/>
    <cellStyle name="Ênfase4 2" xfId="36" xr:uid="{12BB9D35-6A49-417F-8E47-6091721321CD}"/>
    <cellStyle name="Ênfase5 2" xfId="37" xr:uid="{F74E03FC-C4CA-446D-9071-4FA18E0A2873}"/>
    <cellStyle name="Ênfase6 2" xfId="38" xr:uid="{EABABD78-CD46-49AA-8C93-7404AB29B737}"/>
    <cellStyle name="Entrada 2" xfId="39" xr:uid="{907BFE23-8C53-4338-BBE8-9B0C3DC4DAC5}"/>
    <cellStyle name="Hiperlink 2" xfId="9" xr:uid="{53965BFD-9CE8-4AAB-87F5-7A46DFE6EAF4}"/>
    <cellStyle name="Moeda" xfId="7" builtinId="4"/>
    <cellStyle name="Moeda 2" xfId="10" xr:uid="{BB576B58-0345-4A7A-ABE9-4C39AA8BEB1A}"/>
    <cellStyle name="Moeda 3" xfId="40" xr:uid="{258C18A9-6CAC-4459-AA07-426208780FE2}"/>
    <cellStyle name="Moeda 4" xfId="67" xr:uid="{3F834E5A-CBFB-4126-BB9E-FAB2F4724CBD}"/>
    <cellStyle name="Normal" xfId="0" builtinId="0"/>
    <cellStyle name="Normal 147" xfId="64" xr:uid="{6287C407-1506-449E-BF2D-7C2B09492D18}"/>
    <cellStyle name="Normal 166" xfId="65" xr:uid="{B4C25D08-B044-4E2B-91EE-6F20835EA93D}"/>
    <cellStyle name="Normal 2" xfId="1" xr:uid="{00000000-0005-0000-0000-000001000000}"/>
    <cellStyle name="Normal 2 2" xfId="41" xr:uid="{9E97B4CA-112E-4F6C-A66D-1DF7AB3E78AD}"/>
    <cellStyle name="Normal 2 2 2" xfId="69" xr:uid="{1443FBBD-BDD4-4F35-87CD-F72D25C43FB1}"/>
    <cellStyle name="Normal 2 2 2 2" xfId="60" xr:uid="{3F9FF2F0-0646-4F88-B137-4D45DF5BD1FF}"/>
    <cellStyle name="Normal 3" xfId="8" xr:uid="{1389C250-FEE6-4345-9F92-EC8D8CD23449}"/>
    <cellStyle name="Normal 3 2" xfId="42" xr:uid="{33C7A154-111D-4915-9300-888F9B8B5E32}"/>
    <cellStyle name="Normal 4" xfId="2" xr:uid="{00000000-0005-0000-0000-000003000000}"/>
    <cellStyle name="Normal 4 2_SIGEO Ver_2013A" xfId="5" xr:uid="{00000000-0005-0000-0000-000004000000}"/>
    <cellStyle name="Normal 5" xfId="66" xr:uid="{A0EA4F7B-8A32-4801-884F-9C188B6801C8}"/>
    <cellStyle name="Normal 6" xfId="68" xr:uid="{CD0E8406-1C0C-4345-8B84-87C3B953C5F4}"/>
    <cellStyle name="Normal 7" xfId="72" xr:uid="{B2480E55-5EA4-4031-87EB-D0359A4E4837}"/>
    <cellStyle name="Normal 73" xfId="61" xr:uid="{8B4E1332-B7D2-425D-8C00-765F95E3A3D8}"/>
    <cellStyle name="Normal 8" xfId="73" xr:uid="{F4F9ED53-A862-4841-AD2F-03054D1053DD}"/>
    <cellStyle name="Normal 88" xfId="63" xr:uid="{832B676C-D5EB-4E3A-AA82-DE0356850DED}"/>
    <cellStyle name="Normal 9" xfId="74" xr:uid="{0A59E44D-2692-4AA1-9033-AC6505A22BE5}"/>
    <cellStyle name="Nota 2" xfId="43" xr:uid="{F634C709-FC6E-43B7-A99E-51B47F08877D}"/>
    <cellStyle name="Porcentagem" xfId="6" builtinId="5"/>
    <cellStyle name="Porcentagem 2" xfId="4" xr:uid="{00000000-0005-0000-0000-000009000000}"/>
    <cellStyle name="Porcentagem 2 2" xfId="45" xr:uid="{659C3EDF-576F-4DC8-BF33-263A93A65D79}"/>
    <cellStyle name="Porcentagem 3" xfId="44" xr:uid="{D10C998D-D54B-43D0-91D8-0EDBF79420EA}"/>
    <cellStyle name="Porcentagem 4" xfId="70" xr:uid="{8FA933C2-2338-42EE-9F52-C1BD1C0C9345}"/>
    <cellStyle name="Saída 2" xfId="46" xr:uid="{9830EDB8-D2A1-4B39-86AF-6522168D7287}"/>
    <cellStyle name="Texto de Aviso 2" xfId="47" xr:uid="{3C264C9E-6FF7-4497-9A9D-C0830102CF58}"/>
    <cellStyle name="Texto Explicativo 2" xfId="48" xr:uid="{87426F85-626C-4910-B306-E2AC7DFCE9C3}"/>
    <cellStyle name="Título 1 2" xfId="49" xr:uid="{3E759BB4-86D1-4740-9AC0-EA402E6CC50B}"/>
    <cellStyle name="Título 2 2" xfId="50" xr:uid="{3015F956-F65C-4AF6-B029-01BE7E5D348B}"/>
    <cellStyle name="Título 3 2" xfId="51" xr:uid="{3E5746E2-C2CB-408B-92EB-F5A0F2075D61}"/>
    <cellStyle name="Título 4 2" xfId="52" xr:uid="{8376E8BC-F06C-4A16-98A5-104A0E49EBEC}"/>
    <cellStyle name="Título 5" xfId="53" xr:uid="{82A3E16C-0445-40F8-B4D5-E4C5909061C7}"/>
    <cellStyle name="Total 2" xfId="54" xr:uid="{19FD82CE-CD40-4032-AD5C-7B12BDF3F039}"/>
    <cellStyle name="Vírgula 13 2" xfId="62" xr:uid="{FEA6144F-DEE3-48AF-B854-CE6A91A21774}"/>
    <cellStyle name="Vírgula 2" xfId="56" xr:uid="{02457207-E04A-44D4-BFCA-541CB5E6A2AE}"/>
    <cellStyle name="Vírgula 2 2" xfId="3" xr:uid="{00000000-0005-0000-0000-00000A000000}"/>
    <cellStyle name="Vírgula 3" xfId="55" xr:uid="{7AA12E1A-5CF8-4DAD-93CB-DEA8DA4AB97C}"/>
    <cellStyle name="Vírgula 4" xfId="59" xr:uid="{0C22F02E-5ED3-4000-A3B0-333BC4CA39D4}"/>
    <cellStyle name="Vírgula 5" xfId="71" xr:uid="{93BA6C7A-E24D-4032-B56D-E9A02E18C962}"/>
    <cellStyle name="Vírgula 5 3" xfId="57" xr:uid="{4FE1C497-C589-49F9-AE0F-063FC3EA5219}"/>
    <cellStyle name="Vírgula 6 2 2 2" xfId="58" xr:uid="{6D926F1F-A3B3-404C-B59C-BF612CA5B6B5}"/>
  </cellStyles>
  <dxfs count="3"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0"/>
  <sheetViews>
    <sheetView tabSelected="1" topLeftCell="A55" zoomScale="130" zoomScaleNormal="130" zoomScaleSheetLayoutView="100" workbookViewId="0">
      <selection activeCell="H64" sqref="H64"/>
    </sheetView>
  </sheetViews>
  <sheetFormatPr defaultColWidth="9.140625" defaultRowHeight="15" x14ac:dyDescent="0.25"/>
  <cols>
    <col min="1" max="1" width="13.42578125" style="7" customWidth="1"/>
    <col min="2" max="2" width="17.42578125" style="7" customWidth="1"/>
    <col min="3" max="3" width="58" style="7" customWidth="1"/>
    <col min="4" max="4" width="8" style="7" customWidth="1"/>
    <col min="5" max="5" width="11.42578125" style="8" customWidth="1"/>
    <col min="6" max="6" width="19.140625" style="8" customWidth="1"/>
    <col min="7" max="7" width="18.140625" style="8" customWidth="1"/>
    <col min="8" max="8" width="11.85546875" style="13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71" t="s">
        <v>92</v>
      </c>
      <c r="B1" s="71"/>
      <c r="C1" s="71"/>
      <c r="D1" s="71"/>
      <c r="E1" s="71"/>
      <c r="F1" s="71"/>
      <c r="G1" s="71"/>
      <c r="H1" s="71"/>
      <c r="I1" s="5"/>
      <c r="J1" s="5"/>
      <c r="K1" s="5"/>
    </row>
    <row r="2" spans="1:11" ht="14.25" customHeight="1" x14ac:dyDescent="0.25">
      <c r="A2" s="72"/>
      <c r="B2" s="72"/>
      <c r="C2" s="72"/>
      <c r="D2" s="72"/>
      <c r="E2" s="72"/>
      <c r="F2" s="72"/>
      <c r="G2" s="72"/>
      <c r="H2" s="72"/>
      <c r="I2" s="5"/>
      <c r="J2" s="5"/>
      <c r="K2" s="5"/>
    </row>
    <row r="3" spans="1:11" ht="24.95" customHeight="1" x14ac:dyDescent="0.25">
      <c r="A3" s="42" t="s">
        <v>5</v>
      </c>
      <c r="B3" s="70" t="s">
        <v>158</v>
      </c>
      <c r="C3" s="70"/>
      <c r="D3" s="70"/>
      <c r="E3" s="70"/>
      <c r="F3" s="70"/>
      <c r="G3" s="70"/>
      <c r="H3" s="70"/>
      <c r="I3" s="5"/>
      <c r="J3" s="5"/>
      <c r="K3" s="5"/>
    </row>
    <row r="4" spans="1:11" ht="24.95" customHeight="1" x14ac:dyDescent="0.25">
      <c r="A4" s="42" t="s">
        <v>91</v>
      </c>
      <c r="B4" s="73" t="s">
        <v>159</v>
      </c>
      <c r="C4" s="74"/>
      <c r="D4" s="74"/>
      <c r="E4" s="74"/>
      <c r="F4" s="74"/>
      <c r="G4" s="74"/>
      <c r="H4" s="75"/>
      <c r="I4" s="5"/>
      <c r="J4" s="5"/>
      <c r="K4" s="5"/>
    </row>
    <row r="5" spans="1:11" ht="24.95" customHeight="1" x14ac:dyDescent="0.25">
      <c r="A5" s="42" t="s">
        <v>6</v>
      </c>
      <c r="B5" s="76">
        <f>G60</f>
        <v>0</v>
      </c>
      <c r="C5" s="76"/>
      <c r="D5" s="76"/>
      <c r="E5" s="76"/>
      <c r="F5" s="76"/>
      <c r="G5" s="76"/>
      <c r="H5" s="76"/>
      <c r="I5" s="5"/>
      <c r="J5" s="5"/>
      <c r="K5" s="5"/>
    </row>
    <row r="6" spans="1:11" ht="24.95" customHeight="1" x14ac:dyDescent="0.25">
      <c r="A6" s="42" t="s">
        <v>32</v>
      </c>
      <c r="B6" s="78" t="s">
        <v>103</v>
      </c>
      <c r="C6" s="78"/>
      <c r="D6" s="78"/>
      <c r="E6" s="78"/>
      <c r="F6" s="78"/>
      <c r="G6" s="78"/>
      <c r="H6" s="78"/>
      <c r="I6" s="6"/>
      <c r="J6" s="6"/>
      <c r="K6" s="6"/>
    </row>
    <row r="7" spans="1:11" ht="24.95" customHeight="1" x14ac:dyDescent="0.25">
      <c r="A7" s="42" t="s">
        <v>33</v>
      </c>
      <c r="B7" s="77">
        <v>0</v>
      </c>
      <c r="C7" s="77"/>
      <c r="D7" s="77"/>
      <c r="E7" s="77"/>
      <c r="F7" s="77"/>
      <c r="G7" s="77"/>
      <c r="H7" s="77"/>
      <c r="I7" s="6"/>
      <c r="J7" s="6"/>
      <c r="K7" s="6"/>
    </row>
    <row r="8" spans="1:11" ht="19.899999999999999" customHeight="1" x14ac:dyDescent="0.25">
      <c r="A8" s="67"/>
      <c r="B8" s="68"/>
      <c r="C8" s="68"/>
      <c r="D8" s="68"/>
      <c r="E8" s="68"/>
      <c r="F8" s="68"/>
      <c r="G8" s="68"/>
      <c r="H8" s="69"/>
      <c r="I8" s="6"/>
      <c r="J8" s="6"/>
      <c r="K8" s="6"/>
    </row>
    <row r="9" spans="1:11" ht="31.5" customHeight="1" x14ac:dyDescent="0.25">
      <c r="A9" s="55" t="s">
        <v>3</v>
      </c>
      <c r="B9" s="55" t="s">
        <v>4</v>
      </c>
      <c r="C9" s="55" t="s">
        <v>7</v>
      </c>
      <c r="D9" s="55" t="s">
        <v>0</v>
      </c>
      <c r="E9" s="55" t="s">
        <v>1</v>
      </c>
      <c r="F9" s="56" t="s">
        <v>8</v>
      </c>
      <c r="G9" s="57" t="s">
        <v>9</v>
      </c>
      <c r="H9" s="55" t="s">
        <v>19</v>
      </c>
      <c r="I9" s="7"/>
      <c r="J9" s="7"/>
      <c r="K9" s="7"/>
    </row>
    <row r="10" spans="1:11" ht="20.100000000000001" customHeight="1" x14ac:dyDescent="0.25">
      <c r="A10" s="79"/>
      <c r="B10" s="79"/>
      <c r="C10" s="79"/>
      <c r="D10" s="79"/>
      <c r="E10" s="79"/>
      <c r="F10" s="79"/>
      <c r="G10" s="79"/>
      <c r="H10" s="79"/>
      <c r="I10" s="7"/>
      <c r="J10" s="7"/>
      <c r="K10" s="7"/>
    </row>
    <row r="11" spans="1:11" ht="35.1" customHeight="1" x14ac:dyDescent="0.25">
      <c r="A11" s="33">
        <v>1</v>
      </c>
      <c r="B11" s="61" t="s">
        <v>114</v>
      </c>
      <c r="C11" s="62"/>
      <c r="D11" s="62"/>
      <c r="E11" s="62"/>
      <c r="F11" s="62"/>
      <c r="G11" s="62"/>
      <c r="H11" s="63"/>
      <c r="I11" s="7"/>
      <c r="J11" s="7"/>
      <c r="K11" s="7"/>
    </row>
    <row r="12" spans="1:11" ht="35.1" customHeight="1" x14ac:dyDescent="0.25">
      <c r="A12" s="10" t="s">
        <v>2</v>
      </c>
      <c r="B12" s="9" t="s">
        <v>116</v>
      </c>
      <c r="C12" s="29" t="s">
        <v>107</v>
      </c>
      <c r="D12" s="9" t="s">
        <v>108</v>
      </c>
      <c r="E12" s="45">
        <v>225</v>
      </c>
      <c r="F12" s="43"/>
      <c r="G12" s="1">
        <f t="shared" ref="G12" si="0">ROUND((E12*F12),2)</f>
        <v>0</v>
      </c>
      <c r="H12" s="18" t="e">
        <f>G12*100/$G$60</f>
        <v>#DIV/0!</v>
      </c>
      <c r="I12" s="7"/>
      <c r="J12" s="7"/>
      <c r="K12" s="7"/>
    </row>
    <row r="13" spans="1:11" ht="35.1" customHeight="1" x14ac:dyDescent="0.25">
      <c r="A13" s="10" t="s">
        <v>97</v>
      </c>
      <c r="B13" s="9" t="s">
        <v>117</v>
      </c>
      <c r="C13" s="34" t="s">
        <v>109</v>
      </c>
      <c r="D13" s="35" t="s">
        <v>110</v>
      </c>
      <c r="E13" s="45">
        <v>562.5</v>
      </c>
      <c r="F13" s="43"/>
      <c r="G13" s="1">
        <f t="shared" ref="G13:G15" si="1">ROUND((E13*F13),2)</f>
        <v>0</v>
      </c>
      <c r="H13" s="18" t="e">
        <f>G13*100/$G$60</f>
        <v>#DIV/0!</v>
      </c>
      <c r="I13" s="7"/>
      <c r="J13" s="7"/>
      <c r="K13" s="7"/>
    </row>
    <row r="14" spans="1:11" ht="35.1" customHeight="1" x14ac:dyDescent="0.25">
      <c r="A14" s="10" t="s">
        <v>98</v>
      </c>
      <c r="B14" s="9" t="s">
        <v>118</v>
      </c>
      <c r="C14" s="34" t="s">
        <v>111</v>
      </c>
      <c r="D14" s="35" t="s">
        <v>112</v>
      </c>
      <c r="E14" s="45">
        <v>1687.5</v>
      </c>
      <c r="F14" s="43"/>
      <c r="G14" s="1">
        <f t="shared" si="1"/>
        <v>0</v>
      </c>
      <c r="H14" s="18" t="e">
        <f>G14*100/$G$60</f>
        <v>#DIV/0!</v>
      </c>
      <c r="I14" s="7"/>
      <c r="J14" s="7"/>
      <c r="K14" s="7"/>
    </row>
    <row r="15" spans="1:11" ht="35.1" customHeight="1" x14ac:dyDescent="0.25">
      <c r="A15" s="10" t="s">
        <v>99</v>
      </c>
      <c r="B15" s="9" t="s">
        <v>119</v>
      </c>
      <c r="C15" s="34" t="s">
        <v>113</v>
      </c>
      <c r="D15" s="35" t="s">
        <v>108</v>
      </c>
      <c r="E15" s="45">
        <v>225</v>
      </c>
      <c r="F15" s="2"/>
      <c r="G15" s="1">
        <f t="shared" si="1"/>
        <v>0</v>
      </c>
      <c r="H15" s="18" t="e">
        <f>G15*100/$G$60</f>
        <v>#DIV/0!</v>
      </c>
      <c r="I15" s="7"/>
      <c r="J15" s="7"/>
      <c r="K15" s="7"/>
    </row>
    <row r="16" spans="1:11" ht="35.1" customHeight="1" x14ac:dyDescent="0.25">
      <c r="A16" s="58" t="s">
        <v>10</v>
      </c>
      <c r="B16" s="59"/>
      <c r="C16" s="59"/>
      <c r="D16" s="59"/>
      <c r="E16" s="59"/>
      <c r="F16" s="60"/>
      <c r="G16" s="53">
        <f>SUM(G12:G15)</f>
        <v>0</v>
      </c>
      <c r="H16" s="54" t="e">
        <f>G16*100/$G$60</f>
        <v>#DIV/0!</v>
      </c>
      <c r="I16" s="7"/>
      <c r="J16" s="7"/>
      <c r="K16" s="7"/>
    </row>
    <row r="17" spans="1:11" ht="20.100000000000001" customHeight="1" x14ac:dyDescent="0.25">
      <c r="A17" s="64"/>
      <c r="B17" s="65"/>
      <c r="C17" s="65"/>
      <c r="D17" s="65"/>
      <c r="E17" s="65"/>
      <c r="F17" s="65"/>
      <c r="G17" s="65"/>
      <c r="H17" s="66"/>
      <c r="I17" s="7"/>
      <c r="J17" s="7"/>
      <c r="K17" s="7"/>
    </row>
    <row r="18" spans="1:11" ht="35.1" customHeight="1" x14ac:dyDescent="0.25">
      <c r="A18" s="33">
        <v>2</v>
      </c>
      <c r="B18" s="61" t="s">
        <v>115</v>
      </c>
      <c r="C18" s="62"/>
      <c r="D18" s="62"/>
      <c r="E18" s="62"/>
      <c r="F18" s="62"/>
      <c r="G18" s="62"/>
      <c r="H18" s="63"/>
      <c r="I18" s="7"/>
      <c r="J18" s="7"/>
      <c r="K18" s="7"/>
    </row>
    <row r="19" spans="1:11" ht="35.1" customHeight="1" x14ac:dyDescent="0.25">
      <c r="A19" s="10" t="s">
        <v>11</v>
      </c>
      <c r="B19" s="37" t="s">
        <v>122</v>
      </c>
      <c r="C19" s="34" t="s">
        <v>120</v>
      </c>
      <c r="D19" s="37" t="s">
        <v>108</v>
      </c>
      <c r="E19" s="45">
        <v>225</v>
      </c>
      <c r="F19" s="2"/>
      <c r="G19" s="1">
        <f t="shared" ref="G19" si="2">ROUND((E19*F19),2)</f>
        <v>0</v>
      </c>
      <c r="H19" s="18" t="e">
        <f>G19*100/$G$60</f>
        <v>#DIV/0!</v>
      </c>
      <c r="I19" s="7"/>
      <c r="J19" s="7"/>
      <c r="K19" s="7"/>
    </row>
    <row r="20" spans="1:11" ht="35.1" customHeight="1" x14ac:dyDescent="0.25">
      <c r="A20" s="10" t="s">
        <v>31</v>
      </c>
      <c r="B20" s="38" t="s">
        <v>123</v>
      </c>
      <c r="C20" s="34" t="s">
        <v>121</v>
      </c>
      <c r="D20" s="37" t="s">
        <v>108</v>
      </c>
      <c r="E20" s="45">
        <v>60.4</v>
      </c>
      <c r="F20" s="2"/>
      <c r="G20" s="1">
        <f>ROUND((E20*F20),2)</f>
        <v>0</v>
      </c>
      <c r="H20" s="18" t="e">
        <f>G20*100/$G$60</f>
        <v>#DIV/0!</v>
      </c>
      <c r="I20" s="7"/>
      <c r="J20" s="7"/>
      <c r="K20" s="7"/>
    </row>
    <row r="21" spans="1:11" ht="35.1" customHeight="1" x14ac:dyDescent="0.25">
      <c r="A21" s="58" t="s">
        <v>10</v>
      </c>
      <c r="B21" s="59"/>
      <c r="C21" s="59"/>
      <c r="D21" s="59"/>
      <c r="E21" s="59"/>
      <c r="F21" s="60"/>
      <c r="G21" s="53">
        <f>SUM(G19:G20)</f>
        <v>0</v>
      </c>
      <c r="H21" s="54" t="e">
        <f>G21*100/$G$60</f>
        <v>#DIV/0!</v>
      </c>
      <c r="I21" s="7"/>
      <c r="J21" s="7"/>
      <c r="K21" s="7"/>
    </row>
    <row r="22" spans="1:11" ht="20.100000000000001" customHeight="1" x14ac:dyDescent="0.25">
      <c r="A22" s="64"/>
      <c r="B22" s="65"/>
      <c r="C22" s="65"/>
      <c r="D22" s="65"/>
      <c r="E22" s="65"/>
      <c r="F22" s="65"/>
      <c r="G22" s="65"/>
      <c r="H22" s="66"/>
      <c r="I22" s="12"/>
      <c r="J22" s="7"/>
      <c r="K22" s="7"/>
    </row>
    <row r="23" spans="1:11" ht="35.1" customHeight="1" x14ac:dyDescent="0.25">
      <c r="A23" s="33">
        <v>3</v>
      </c>
      <c r="B23" s="61" t="s">
        <v>127</v>
      </c>
      <c r="C23" s="62"/>
      <c r="D23" s="62"/>
      <c r="E23" s="62"/>
      <c r="F23" s="62"/>
      <c r="G23" s="62"/>
      <c r="H23" s="63"/>
      <c r="I23" s="12"/>
      <c r="J23" s="7"/>
      <c r="K23" s="7"/>
    </row>
    <row r="24" spans="1:11" ht="35.1" customHeight="1" x14ac:dyDescent="0.25">
      <c r="A24" s="10" t="s">
        <v>20</v>
      </c>
      <c r="B24" s="35" t="s">
        <v>126</v>
      </c>
      <c r="C24" s="34" t="s">
        <v>124</v>
      </c>
      <c r="D24" s="35" t="s">
        <v>125</v>
      </c>
      <c r="E24" s="45">
        <v>10.8</v>
      </c>
      <c r="F24" s="2"/>
      <c r="G24" s="1">
        <f t="shared" ref="G24" si="3">ROUND((E24*F24),2)</f>
        <v>0</v>
      </c>
      <c r="H24" s="18" t="e">
        <f>G24*100/$G$60</f>
        <v>#DIV/0!</v>
      </c>
    </row>
    <row r="25" spans="1:11" ht="35.1" customHeight="1" x14ac:dyDescent="0.25">
      <c r="A25" s="58" t="s">
        <v>10</v>
      </c>
      <c r="B25" s="59"/>
      <c r="C25" s="59"/>
      <c r="D25" s="59"/>
      <c r="E25" s="59"/>
      <c r="F25" s="60"/>
      <c r="G25" s="53">
        <f>SUM(G24:G24)</f>
        <v>0</v>
      </c>
      <c r="H25" s="54" t="e">
        <f>G25*100/$G$60</f>
        <v>#DIV/0!</v>
      </c>
    </row>
    <row r="26" spans="1:11" ht="20.100000000000001" customHeight="1" x14ac:dyDescent="0.25">
      <c r="A26" s="80"/>
      <c r="B26" s="80"/>
      <c r="C26" s="80"/>
      <c r="D26" s="80"/>
      <c r="E26" s="80"/>
      <c r="F26" s="80"/>
      <c r="G26" s="80"/>
      <c r="H26" s="80"/>
    </row>
    <row r="27" spans="1:11" ht="35.1" customHeight="1" x14ac:dyDescent="0.25">
      <c r="A27" s="33">
        <v>4</v>
      </c>
      <c r="B27" s="61" t="s">
        <v>128</v>
      </c>
      <c r="C27" s="62"/>
      <c r="D27" s="62"/>
      <c r="E27" s="62"/>
      <c r="F27" s="62"/>
      <c r="G27" s="62"/>
      <c r="H27" s="63"/>
    </row>
    <row r="28" spans="1:11" ht="35.1" customHeight="1" x14ac:dyDescent="0.25">
      <c r="A28" s="10" t="s">
        <v>12</v>
      </c>
      <c r="B28" s="35" t="s">
        <v>140</v>
      </c>
      <c r="C28" s="34" t="s">
        <v>134</v>
      </c>
      <c r="D28" s="35" t="s">
        <v>108</v>
      </c>
      <c r="E28" s="45">
        <v>1.22</v>
      </c>
      <c r="F28" s="44"/>
      <c r="G28" s="1">
        <f t="shared" ref="G28:G31" si="4">ROUND((E28*F28),2)</f>
        <v>0</v>
      </c>
      <c r="H28" s="18" t="e">
        <f>G28*100/$G$60</f>
        <v>#DIV/0!</v>
      </c>
    </row>
    <row r="29" spans="1:11" ht="35.1" customHeight="1" x14ac:dyDescent="0.25">
      <c r="A29" s="10" t="s">
        <v>14</v>
      </c>
      <c r="B29" s="35" t="s">
        <v>141</v>
      </c>
      <c r="C29" s="34" t="s">
        <v>135</v>
      </c>
      <c r="D29" s="35" t="s">
        <v>136</v>
      </c>
      <c r="E29" s="45">
        <v>33.159999999999997</v>
      </c>
      <c r="F29" s="44"/>
      <c r="G29" s="1">
        <f t="shared" si="4"/>
        <v>0</v>
      </c>
      <c r="H29" s="18" t="e">
        <f>G29*100/$G$60</f>
        <v>#DIV/0!</v>
      </c>
    </row>
    <row r="30" spans="1:11" ht="35.1" customHeight="1" x14ac:dyDescent="0.25">
      <c r="A30" s="10" t="s">
        <v>100</v>
      </c>
      <c r="B30" s="35" t="s">
        <v>142</v>
      </c>
      <c r="C30" s="34" t="s">
        <v>137</v>
      </c>
      <c r="D30" s="35" t="s">
        <v>138</v>
      </c>
      <c r="E30" s="45">
        <v>2199.36</v>
      </c>
      <c r="F30" s="44"/>
      <c r="G30" s="1">
        <f t="shared" si="4"/>
        <v>0</v>
      </c>
      <c r="H30" s="18" t="e">
        <f>G30*100/$G$60</f>
        <v>#DIV/0!</v>
      </c>
    </row>
    <row r="31" spans="1:11" ht="35.1" customHeight="1" x14ac:dyDescent="0.25">
      <c r="A31" s="10" t="s">
        <v>101</v>
      </c>
      <c r="B31" s="35" t="s">
        <v>143</v>
      </c>
      <c r="C31" s="34" t="s">
        <v>139</v>
      </c>
      <c r="D31" s="35" t="s">
        <v>108</v>
      </c>
      <c r="E31" s="45">
        <v>19.62</v>
      </c>
      <c r="F31" s="44"/>
      <c r="G31" s="1">
        <f t="shared" si="4"/>
        <v>0</v>
      </c>
      <c r="H31" s="18" t="e">
        <f>G31*100/$G$60</f>
        <v>#DIV/0!</v>
      </c>
    </row>
    <row r="32" spans="1:11" ht="35.1" customHeight="1" x14ac:dyDescent="0.25">
      <c r="A32" s="58" t="s">
        <v>10</v>
      </c>
      <c r="B32" s="59"/>
      <c r="C32" s="59"/>
      <c r="D32" s="59"/>
      <c r="E32" s="59"/>
      <c r="F32" s="60"/>
      <c r="G32" s="53">
        <f>SUM(G28:G31)</f>
        <v>0</v>
      </c>
      <c r="H32" s="54" t="e">
        <f>G32*100/$G$60</f>
        <v>#DIV/0!</v>
      </c>
    </row>
    <row r="33" spans="1:11" ht="20.100000000000001" customHeight="1" x14ac:dyDescent="0.25">
      <c r="A33" s="82"/>
      <c r="B33" s="83"/>
      <c r="C33" s="83"/>
      <c r="D33" s="83"/>
      <c r="E33" s="83"/>
      <c r="F33" s="83"/>
      <c r="G33" s="83"/>
      <c r="H33" s="84"/>
    </row>
    <row r="34" spans="1:11" ht="35.1" customHeight="1" x14ac:dyDescent="0.25">
      <c r="A34" s="33">
        <v>5</v>
      </c>
      <c r="B34" s="85" t="s">
        <v>129</v>
      </c>
      <c r="C34" s="86"/>
      <c r="D34" s="86"/>
      <c r="E34" s="86"/>
      <c r="F34" s="86"/>
      <c r="G34" s="86"/>
      <c r="H34" s="87"/>
    </row>
    <row r="35" spans="1:11" ht="35.1" customHeight="1" x14ac:dyDescent="0.25">
      <c r="A35" s="10" t="s">
        <v>13</v>
      </c>
      <c r="B35" s="9" t="s">
        <v>146</v>
      </c>
      <c r="C35" s="34" t="s">
        <v>144</v>
      </c>
      <c r="D35" s="9" t="s">
        <v>145</v>
      </c>
      <c r="E35" s="46">
        <v>12</v>
      </c>
      <c r="F35" s="2"/>
      <c r="G35" s="1">
        <f t="shared" ref="G35" si="5">ROUND((E35*F35),2)</f>
        <v>0</v>
      </c>
      <c r="H35" s="18" t="e">
        <f>G35*100/$G$60</f>
        <v>#DIV/0!</v>
      </c>
      <c r="I35" s="12"/>
      <c r="J35" s="7"/>
      <c r="K35" s="7"/>
    </row>
    <row r="36" spans="1:11" ht="35.1" customHeight="1" x14ac:dyDescent="0.25">
      <c r="A36" s="10" t="s">
        <v>104</v>
      </c>
      <c r="B36" s="9" t="s">
        <v>142</v>
      </c>
      <c r="C36" s="34" t="s">
        <v>137</v>
      </c>
      <c r="D36" s="9" t="s">
        <v>138</v>
      </c>
      <c r="E36" s="46">
        <v>839.6</v>
      </c>
      <c r="F36" s="2"/>
      <c r="G36" s="1">
        <f>ROUND((E36*F36),2)</f>
        <v>0</v>
      </c>
      <c r="H36" s="18" t="e">
        <f>G36*100/$G$60</f>
        <v>#DIV/0!</v>
      </c>
      <c r="I36" s="12"/>
      <c r="J36" s="7"/>
      <c r="K36" s="7"/>
    </row>
    <row r="37" spans="1:11" ht="35.1" customHeight="1" x14ac:dyDescent="0.25">
      <c r="A37" s="10" t="s">
        <v>105</v>
      </c>
      <c r="B37" s="9" t="s">
        <v>143</v>
      </c>
      <c r="C37" s="34" t="s">
        <v>139</v>
      </c>
      <c r="D37" s="9" t="s">
        <v>108</v>
      </c>
      <c r="E37" s="46">
        <v>4.3600000000000003</v>
      </c>
      <c r="F37" s="2"/>
      <c r="G37" s="1">
        <f t="shared" ref="G37" si="6">ROUND((E37*F37),2)</f>
        <v>0</v>
      </c>
      <c r="H37" s="18" t="e">
        <f>G37*100/$G$60</f>
        <v>#DIV/0!</v>
      </c>
    </row>
    <row r="38" spans="1:11" ht="35.1" customHeight="1" x14ac:dyDescent="0.25">
      <c r="A38" s="58" t="s">
        <v>10</v>
      </c>
      <c r="B38" s="59"/>
      <c r="C38" s="59"/>
      <c r="D38" s="59"/>
      <c r="E38" s="59"/>
      <c r="F38" s="60"/>
      <c r="G38" s="53">
        <f>SUM(G35:G37)</f>
        <v>0</v>
      </c>
      <c r="H38" s="54" t="e">
        <f>G38*100/$G$60</f>
        <v>#DIV/0!</v>
      </c>
    </row>
    <row r="39" spans="1:11" ht="20.100000000000001" customHeight="1" x14ac:dyDescent="0.25">
      <c r="A39" s="82"/>
      <c r="B39" s="83"/>
      <c r="C39" s="83"/>
      <c r="D39" s="83"/>
      <c r="E39" s="83"/>
      <c r="F39" s="83"/>
      <c r="G39" s="83"/>
      <c r="H39" s="84"/>
    </row>
    <row r="40" spans="1:11" ht="35.1" customHeight="1" x14ac:dyDescent="0.25">
      <c r="A40" s="33">
        <v>6</v>
      </c>
      <c r="B40" s="61" t="s">
        <v>130</v>
      </c>
      <c r="C40" s="62"/>
      <c r="D40" s="62"/>
      <c r="E40" s="62"/>
      <c r="F40" s="62"/>
      <c r="G40" s="62"/>
      <c r="H40" s="63"/>
    </row>
    <row r="41" spans="1:11" ht="35.1" customHeight="1" x14ac:dyDescent="0.25">
      <c r="A41" s="10" t="s">
        <v>15</v>
      </c>
      <c r="B41" s="9" t="s">
        <v>141</v>
      </c>
      <c r="C41" s="29" t="s">
        <v>135</v>
      </c>
      <c r="D41" s="39" t="s">
        <v>136</v>
      </c>
      <c r="E41" s="46">
        <v>75.11</v>
      </c>
      <c r="F41" s="2"/>
      <c r="G41" s="1">
        <f t="shared" ref="G41:G43" si="7">ROUND((E41*F41),2)</f>
        <v>0</v>
      </c>
      <c r="H41" s="18" t="e">
        <f>G41*100/$G$60</f>
        <v>#DIV/0!</v>
      </c>
    </row>
    <row r="42" spans="1:11" ht="35.1" customHeight="1" x14ac:dyDescent="0.25">
      <c r="A42" s="10" t="s">
        <v>16</v>
      </c>
      <c r="B42" s="9" t="s">
        <v>142</v>
      </c>
      <c r="C42" s="29" t="s">
        <v>137</v>
      </c>
      <c r="D42" s="39" t="s">
        <v>138</v>
      </c>
      <c r="E42" s="46">
        <v>2882.64</v>
      </c>
      <c r="F42" s="2"/>
      <c r="G42" s="1">
        <f t="shared" si="7"/>
        <v>0</v>
      </c>
      <c r="H42" s="18" t="e">
        <f>G42*100/$G$60</f>
        <v>#DIV/0!</v>
      </c>
    </row>
    <row r="43" spans="1:11" ht="35.1" customHeight="1" x14ac:dyDescent="0.25">
      <c r="A43" s="10" t="s">
        <v>17</v>
      </c>
      <c r="B43" s="9" t="s">
        <v>143</v>
      </c>
      <c r="C43" s="29" t="s">
        <v>139</v>
      </c>
      <c r="D43" s="39" t="s">
        <v>108</v>
      </c>
      <c r="E43" s="46">
        <v>15.72</v>
      </c>
      <c r="F43" s="2"/>
      <c r="G43" s="1">
        <f t="shared" si="7"/>
        <v>0</v>
      </c>
      <c r="H43" s="18" t="e">
        <f>G43*100/$G$60</f>
        <v>#DIV/0!</v>
      </c>
    </row>
    <row r="44" spans="1:11" ht="35.1" customHeight="1" x14ac:dyDescent="0.25">
      <c r="A44" s="58" t="s">
        <v>10</v>
      </c>
      <c r="B44" s="59"/>
      <c r="C44" s="59"/>
      <c r="D44" s="59"/>
      <c r="E44" s="59"/>
      <c r="F44" s="60"/>
      <c r="G44" s="53">
        <f>SUM(G41:G43)</f>
        <v>0</v>
      </c>
      <c r="H44" s="54" t="e">
        <f>G44*100/$G$60</f>
        <v>#DIV/0!</v>
      </c>
    </row>
    <row r="45" spans="1:11" ht="20.100000000000001" customHeight="1" x14ac:dyDescent="0.25">
      <c r="A45" s="80"/>
      <c r="B45" s="80"/>
      <c r="C45" s="80"/>
      <c r="D45" s="80"/>
      <c r="E45" s="80"/>
      <c r="F45" s="80"/>
      <c r="G45" s="80"/>
      <c r="H45" s="80"/>
    </row>
    <row r="46" spans="1:11" ht="35.1" customHeight="1" x14ac:dyDescent="0.25">
      <c r="A46" s="33">
        <v>7</v>
      </c>
      <c r="B46" s="61" t="s">
        <v>131</v>
      </c>
      <c r="C46" s="62"/>
      <c r="D46" s="62"/>
      <c r="E46" s="62"/>
      <c r="F46" s="62"/>
      <c r="G46" s="62"/>
      <c r="H46" s="63"/>
    </row>
    <row r="47" spans="1:11" ht="35.1" customHeight="1" x14ac:dyDescent="0.25">
      <c r="A47" s="10" t="s">
        <v>18</v>
      </c>
      <c r="B47" s="40" t="s">
        <v>149</v>
      </c>
      <c r="C47" s="34" t="s">
        <v>147</v>
      </c>
      <c r="D47" s="35" t="s">
        <v>148</v>
      </c>
      <c r="E47" s="45">
        <v>4</v>
      </c>
      <c r="F47" s="2"/>
      <c r="G47" s="1">
        <f t="shared" ref="G47" si="8">ROUND((E47*F47),2)</f>
        <v>0</v>
      </c>
      <c r="H47" s="18" t="e">
        <f>G47*100/$G$60</f>
        <v>#DIV/0!</v>
      </c>
    </row>
    <row r="48" spans="1:11" ht="35.1" customHeight="1" x14ac:dyDescent="0.25">
      <c r="A48" s="58" t="s">
        <v>10</v>
      </c>
      <c r="B48" s="59"/>
      <c r="C48" s="59"/>
      <c r="D48" s="59"/>
      <c r="E48" s="59"/>
      <c r="F48" s="60"/>
      <c r="G48" s="53">
        <f>SUM(G47:G47)</f>
        <v>0</v>
      </c>
      <c r="H48" s="54" t="e">
        <f>G48*100/$G$60</f>
        <v>#DIV/0!</v>
      </c>
    </row>
    <row r="49" spans="1:8" ht="20.100000000000001" customHeight="1" x14ac:dyDescent="0.25">
      <c r="A49" s="80"/>
      <c r="B49" s="80"/>
      <c r="C49" s="80"/>
      <c r="D49" s="80"/>
      <c r="E49" s="80"/>
      <c r="F49" s="80"/>
      <c r="G49" s="80"/>
      <c r="H49" s="80"/>
    </row>
    <row r="50" spans="1:8" ht="35.1" customHeight="1" x14ac:dyDescent="0.25">
      <c r="A50" s="33">
        <v>8</v>
      </c>
      <c r="B50" s="61" t="s">
        <v>132</v>
      </c>
      <c r="C50" s="62"/>
      <c r="D50" s="62"/>
      <c r="E50" s="62"/>
      <c r="F50" s="62"/>
      <c r="G50" s="62"/>
      <c r="H50" s="63"/>
    </row>
    <row r="51" spans="1:8" ht="35.1" customHeight="1" x14ac:dyDescent="0.25">
      <c r="A51" s="10" t="s">
        <v>93</v>
      </c>
      <c r="B51" s="37" t="s">
        <v>151</v>
      </c>
      <c r="C51" s="34" t="s">
        <v>150</v>
      </c>
      <c r="D51" s="35" t="s">
        <v>145</v>
      </c>
      <c r="E51" s="45">
        <v>3</v>
      </c>
      <c r="F51" s="2"/>
      <c r="G51" s="1">
        <f t="shared" ref="G51" si="9">ROUND((E51*F51),2)</f>
        <v>0</v>
      </c>
      <c r="H51" s="18" t="e">
        <f>G51*100/$G$60</f>
        <v>#DIV/0!</v>
      </c>
    </row>
    <row r="52" spans="1:8" ht="35.1" customHeight="1" x14ac:dyDescent="0.25">
      <c r="A52" s="58" t="s">
        <v>10</v>
      </c>
      <c r="B52" s="59"/>
      <c r="C52" s="59"/>
      <c r="D52" s="59"/>
      <c r="E52" s="59"/>
      <c r="F52" s="60"/>
      <c r="G52" s="53">
        <f>SUM(G51:G51)</f>
        <v>0</v>
      </c>
      <c r="H52" s="54" t="e">
        <f>G52*100/$G$60</f>
        <v>#DIV/0!</v>
      </c>
    </row>
    <row r="53" spans="1:8" ht="20.100000000000001" customHeight="1" x14ac:dyDescent="0.25">
      <c r="A53" s="67"/>
      <c r="B53" s="68"/>
      <c r="C53" s="68"/>
      <c r="D53" s="68"/>
      <c r="E53" s="68"/>
      <c r="F53" s="68"/>
      <c r="G53" s="68"/>
      <c r="H53" s="69"/>
    </row>
    <row r="54" spans="1:8" ht="35.1" customHeight="1" x14ac:dyDescent="0.25">
      <c r="A54" s="33">
        <v>9</v>
      </c>
      <c r="B54" s="61" t="s">
        <v>133</v>
      </c>
      <c r="C54" s="62"/>
      <c r="D54" s="62"/>
      <c r="E54" s="62"/>
      <c r="F54" s="62"/>
      <c r="G54" s="62"/>
      <c r="H54" s="63"/>
    </row>
    <row r="55" spans="1:8" ht="35.1" customHeight="1" x14ac:dyDescent="0.25">
      <c r="A55" s="10" t="s">
        <v>94</v>
      </c>
      <c r="B55" s="9" t="s">
        <v>155</v>
      </c>
      <c r="C55" s="41" t="s">
        <v>152</v>
      </c>
      <c r="D55" s="36" t="s">
        <v>136</v>
      </c>
      <c r="E55" s="46">
        <v>3</v>
      </c>
      <c r="F55" s="2"/>
      <c r="G55" s="1">
        <f>ROUND((E55*F55),2)</f>
        <v>0</v>
      </c>
      <c r="H55" s="18" t="e">
        <f>G55*100/$G$60</f>
        <v>#DIV/0!</v>
      </c>
    </row>
    <row r="56" spans="1:8" ht="35.1" customHeight="1" x14ac:dyDescent="0.25">
      <c r="A56" s="10" t="s">
        <v>95</v>
      </c>
      <c r="B56" s="37" t="s">
        <v>156</v>
      </c>
      <c r="C56" s="29" t="s">
        <v>153</v>
      </c>
      <c r="D56" s="9" t="s">
        <v>148</v>
      </c>
      <c r="E56" s="46">
        <v>0.5</v>
      </c>
      <c r="F56" s="2"/>
      <c r="G56" s="1">
        <f t="shared" ref="G56:G57" si="10">ROUND((E56*F56),2)</f>
        <v>0</v>
      </c>
      <c r="H56" s="18" t="e">
        <f>G56*100/$G$60</f>
        <v>#DIV/0!</v>
      </c>
    </row>
    <row r="57" spans="1:8" ht="35.1" customHeight="1" x14ac:dyDescent="0.25">
      <c r="A57" s="10" t="s">
        <v>96</v>
      </c>
      <c r="B57" s="9" t="s">
        <v>157</v>
      </c>
      <c r="C57" s="29" t="s">
        <v>154</v>
      </c>
      <c r="D57" s="9" t="s">
        <v>148</v>
      </c>
      <c r="E57" s="46">
        <v>0.5</v>
      </c>
      <c r="F57" s="2"/>
      <c r="G57" s="1">
        <f t="shared" si="10"/>
        <v>0</v>
      </c>
      <c r="H57" s="18" t="e">
        <f>G57*100/$G$60</f>
        <v>#DIV/0!</v>
      </c>
    </row>
    <row r="58" spans="1:8" ht="35.1" customHeight="1" x14ac:dyDescent="0.25">
      <c r="A58" s="58" t="s">
        <v>10</v>
      </c>
      <c r="B58" s="59"/>
      <c r="C58" s="59"/>
      <c r="D58" s="59"/>
      <c r="E58" s="59"/>
      <c r="F58" s="60"/>
      <c r="G58" s="53">
        <f>SUM(G55:G57)</f>
        <v>0</v>
      </c>
      <c r="H58" s="54" t="e">
        <f>G58*100/$G$60</f>
        <v>#DIV/0!</v>
      </c>
    </row>
    <row r="59" spans="1:8" ht="20.100000000000001" customHeight="1" x14ac:dyDescent="0.25">
      <c r="A59" s="67"/>
      <c r="B59" s="68"/>
      <c r="C59" s="68"/>
      <c r="D59" s="68"/>
      <c r="E59" s="68"/>
      <c r="F59" s="68"/>
      <c r="G59" s="68"/>
      <c r="H59" s="69"/>
    </row>
    <row r="60" spans="1:8" ht="35.1" customHeight="1" x14ac:dyDescent="0.25">
      <c r="A60" s="81" t="s">
        <v>30</v>
      </c>
      <c r="B60" s="81"/>
      <c r="C60" s="81"/>
      <c r="D60" s="81"/>
      <c r="E60" s="81"/>
      <c r="F60" s="81"/>
      <c r="G60" s="50">
        <f>G16+G21+G25+G32+G38+G44+G48+G52+G58</f>
        <v>0</v>
      </c>
      <c r="H60" s="50" t="e">
        <f>H16+H21+H25+H32+H38+H44+H48+H52+H58</f>
        <v>#DIV/0!</v>
      </c>
    </row>
    <row r="61" spans="1:8" ht="35.1" customHeight="1" x14ac:dyDescent="0.25"/>
    <row r="62" spans="1:8" ht="20.100000000000001" customHeight="1" x14ac:dyDescent="0.25"/>
    <row r="63" spans="1:8" ht="35.1" customHeight="1" x14ac:dyDescent="0.25"/>
    <row r="64" spans="1:8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20.10000000000000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20.10000000000000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20.10000000000000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20.10000000000000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20.10000000000000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20.10000000000000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20.10000000000000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20.10000000000000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20.10000000000000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20.10000000000000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20.10000000000000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20.10000000000000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20.10000000000000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20.10000000000000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20.10000000000000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20.100000000000001" customHeight="1" x14ac:dyDescent="0.25"/>
    <row r="270" ht="35.1" customHeight="1" x14ac:dyDescent="0.25"/>
  </sheetData>
  <sheetProtection selectLockedCells="1"/>
  <mergeCells count="36">
    <mergeCell ref="A49:H49"/>
    <mergeCell ref="B50:H50"/>
    <mergeCell ref="B27:H27"/>
    <mergeCell ref="A60:F60"/>
    <mergeCell ref="A45:H45"/>
    <mergeCell ref="A32:F32"/>
    <mergeCell ref="A33:H33"/>
    <mergeCell ref="A39:H39"/>
    <mergeCell ref="A38:F38"/>
    <mergeCell ref="A44:F44"/>
    <mergeCell ref="A58:F58"/>
    <mergeCell ref="B54:H54"/>
    <mergeCell ref="A59:H59"/>
    <mergeCell ref="A48:F48"/>
    <mergeCell ref="B34:H34"/>
    <mergeCell ref="B46:H46"/>
    <mergeCell ref="A53:H53"/>
    <mergeCell ref="B3:H3"/>
    <mergeCell ref="A1:H2"/>
    <mergeCell ref="B4:H4"/>
    <mergeCell ref="B5:H5"/>
    <mergeCell ref="B7:H7"/>
    <mergeCell ref="B6:H6"/>
    <mergeCell ref="A8:H8"/>
    <mergeCell ref="A10:H10"/>
    <mergeCell ref="A26:H26"/>
    <mergeCell ref="B11:H11"/>
    <mergeCell ref="A16:F16"/>
    <mergeCell ref="A25:F25"/>
    <mergeCell ref="B18:H18"/>
    <mergeCell ref="A52:F52"/>
    <mergeCell ref="A21:F21"/>
    <mergeCell ref="B23:H23"/>
    <mergeCell ref="A17:H17"/>
    <mergeCell ref="A22:H22"/>
    <mergeCell ref="B40:H40"/>
  </mergeCells>
  <phoneticPr fontId="15" type="noConversion"/>
  <conditionalFormatting sqref="F28:F31">
    <cfRule type="expression" dxfId="2" priority="135" stopIfTrue="1">
      <formula>$C28=1</formula>
    </cfRule>
    <cfRule type="expression" dxfId="1" priority="136" stopIfTrue="1">
      <formula>OR($C28=0,$C28=2,$C28=3,$C28=4)</formula>
    </cfRule>
  </conditionalFormatting>
  <dataValidations count="2">
    <dataValidation allowBlank="1" showInputMessage="1" showErrorMessage="1" prompt="A entrada de quantidades é feita na coluna AJ se acompanhamento por BM, ou na aba &quot;Memória de Cálculo/PLQ&quot; se acompanhamento por PLE." sqref="E12:E15" xr:uid="{80A5B373-5CFB-49EB-88E5-A8AA1FFE710B}"/>
    <dataValidation allowBlank="1" showInputMessage="1" showErrorMessage="1" prompt="Para Orçamento Proposto, o Preço Unitário é resultado do produto do Custo Unitário pelo BDI._x000a_Para Orçamento Licitado, deve ser preenchido na Coluna AL." sqref="F28:F31" xr:uid="{0E96384B-151B-4EEA-9E85-FDFF3A44B0A7}"/>
  </dataValidations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0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zoomScale="130" zoomScaleNormal="130" zoomScaleSheetLayoutView="100" workbookViewId="0">
      <selection activeCell="B4" sqref="B4:J4"/>
    </sheetView>
  </sheetViews>
  <sheetFormatPr defaultRowHeight="15" x14ac:dyDescent="0.25"/>
  <cols>
    <col min="1" max="1" width="16.42578125" customWidth="1"/>
    <col min="2" max="2" width="1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3.42578125" customWidth="1"/>
    <col min="14" max="14" width="14.5703125" customWidth="1"/>
    <col min="15" max="15" width="13.42578125" customWidth="1"/>
    <col min="16" max="16" width="14.5703125" customWidth="1"/>
    <col min="17" max="22" width="13.42578125" customWidth="1"/>
    <col min="23" max="23" width="16.28515625" customWidth="1"/>
    <col min="24" max="24" width="18.7109375" customWidth="1"/>
  </cols>
  <sheetData>
    <row r="1" spans="1:10" ht="24.95" customHeight="1" x14ac:dyDescent="0.25">
      <c r="A1" s="102" t="s">
        <v>106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24.95" customHeight="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ht="7.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ht="24.95" customHeight="1" x14ac:dyDescent="0.25">
      <c r="A4" s="11" t="s">
        <v>5</v>
      </c>
      <c r="B4" s="106" t="str">
        <f>'PLANILHA ORÇAMENTÁRIA'!B3</f>
        <v>CONTRATAÇÃO DE OBRA PREPARATÓRIA PARA INSTALAÇÃO DE UMA PONTE SOBRE O RIO DO MEIO, LOCALIZADO NA RUA IRMÃOS SOUZA, BAIRRO NOVA ROMA, MUNICÍPIO DE MORRO GRANDE/SC</v>
      </c>
      <c r="C4" s="106"/>
      <c r="D4" s="106"/>
      <c r="E4" s="106"/>
      <c r="F4" s="106"/>
      <c r="G4" s="106"/>
      <c r="H4" s="106"/>
      <c r="I4" s="106"/>
      <c r="J4" s="106"/>
    </row>
    <row r="5" spans="1:10" ht="24.95" customHeight="1" x14ac:dyDescent="0.25">
      <c r="A5" s="11" t="str">
        <f>'PLANILHA ORÇAMENTÁRIA'!A4</f>
        <v>CE nº</v>
      </c>
      <c r="B5" s="107" t="str">
        <f>'PLANILHA ORÇAMENTÁRIA'!B4</f>
        <v>4/2026/PMMG</v>
      </c>
      <c r="C5" s="107"/>
      <c r="D5" s="107"/>
      <c r="E5" s="107"/>
      <c r="F5" s="107"/>
      <c r="G5" s="107"/>
      <c r="H5" s="107"/>
      <c r="I5" s="107"/>
      <c r="J5" s="107"/>
    </row>
    <row r="6" spans="1:10" ht="24.95" customHeight="1" x14ac:dyDescent="0.25">
      <c r="A6" s="11" t="s">
        <v>6</v>
      </c>
      <c r="B6" s="108">
        <f>'PLANILHA ORÇAMENTÁRIA'!B5</f>
        <v>0</v>
      </c>
      <c r="C6" s="108"/>
      <c r="D6" s="108"/>
      <c r="E6" s="108"/>
      <c r="F6" s="108"/>
      <c r="G6" s="108"/>
      <c r="H6" s="108"/>
      <c r="I6" s="108"/>
      <c r="J6" s="108"/>
    </row>
    <row r="7" spans="1:10" ht="24.95" customHeight="1" x14ac:dyDescent="0.25">
      <c r="A7" s="11" t="s">
        <v>32</v>
      </c>
      <c r="B7" s="109" t="str">
        <f>'PLANILHA ORÇAMENTÁRIA'!B6</f>
        <v>XXXXXXXXXXXXXXXXX</v>
      </c>
      <c r="C7" s="109"/>
      <c r="D7" s="109"/>
      <c r="E7" s="109"/>
      <c r="F7" s="109"/>
      <c r="G7" s="109"/>
      <c r="H7" s="109"/>
      <c r="I7" s="109"/>
      <c r="J7" s="109"/>
    </row>
    <row r="8" spans="1:10" ht="24.95" customHeight="1" x14ac:dyDescent="0.25">
      <c r="A8" s="11" t="s">
        <v>33</v>
      </c>
      <c r="B8" s="110">
        <f>'PLANILHA ORÇAMENTÁRIA'!B7</f>
        <v>0</v>
      </c>
      <c r="C8" s="110"/>
      <c r="D8" s="110"/>
      <c r="E8" s="110"/>
      <c r="F8" s="110"/>
      <c r="G8" s="110"/>
      <c r="H8" s="110"/>
      <c r="I8" s="110"/>
      <c r="J8" s="110"/>
    </row>
    <row r="9" spans="1:10" ht="24.95" customHeight="1" x14ac:dyDescent="0.25">
      <c r="A9" s="103"/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24.95" customHeight="1" x14ac:dyDescent="0.25">
      <c r="A10" s="105" t="s">
        <v>3</v>
      </c>
      <c r="B10" s="105" t="s">
        <v>21</v>
      </c>
      <c r="C10" s="105"/>
      <c r="D10" s="105"/>
      <c r="E10" s="104" t="s">
        <v>102</v>
      </c>
      <c r="F10" s="104"/>
      <c r="G10" s="104"/>
      <c r="H10" s="104"/>
      <c r="I10" s="105" t="s">
        <v>22</v>
      </c>
      <c r="J10" s="105"/>
    </row>
    <row r="11" spans="1:10" ht="24.95" customHeight="1" x14ac:dyDescent="0.25">
      <c r="A11" s="105"/>
      <c r="B11" s="105"/>
      <c r="C11" s="105"/>
      <c r="D11" s="105"/>
      <c r="E11" s="111" t="s">
        <v>23</v>
      </c>
      <c r="F11" s="111"/>
      <c r="G11" s="111" t="s">
        <v>24</v>
      </c>
      <c r="H11" s="111"/>
      <c r="I11" s="105"/>
      <c r="J11" s="105"/>
    </row>
    <row r="12" spans="1:10" ht="24.95" customHeight="1" x14ac:dyDescent="0.25">
      <c r="A12" s="105"/>
      <c r="B12" s="105"/>
      <c r="C12" s="105"/>
      <c r="D12" s="105"/>
      <c r="E12" s="19" t="s">
        <v>25</v>
      </c>
      <c r="F12" s="19" t="s">
        <v>19</v>
      </c>
      <c r="G12" s="19" t="s">
        <v>25</v>
      </c>
      <c r="H12" s="19" t="s">
        <v>19</v>
      </c>
      <c r="I12" s="19" t="s">
        <v>25</v>
      </c>
      <c r="J12" s="19" t="s">
        <v>19</v>
      </c>
    </row>
    <row r="13" spans="1:10" ht="34.9" customHeight="1" x14ac:dyDescent="0.25">
      <c r="A13" s="14">
        <v>1</v>
      </c>
      <c r="B13" s="100" t="str">
        <f>'PLANILHA ORÇAMENTÁRIA'!B11:H11</f>
        <v>DEMOLIÇÃO E REMOÇÃO ESTRUTURA EXISTENTE</v>
      </c>
      <c r="C13" s="100"/>
      <c r="D13" s="100"/>
      <c r="E13" s="15">
        <f t="shared" ref="E13:E21" si="0">(I13*F13)</f>
        <v>0</v>
      </c>
      <c r="F13" s="16">
        <v>1</v>
      </c>
      <c r="G13" s="15">
        <f t="shared" ref="G13:G21" si="1">(I13*H13)</f>
        <v>0</v>
      </c>
      <c r="H13" s="16">
        <v>0</v>
      </c>
      <c r="I13" s="15">
        <f>'PLANILHA ORÇAMENTÁRIA'!G16</f>
        <v>0</v>
      </c>
      <c r="J13" s="15" t="e">
        <f>(I13*100)/'PLANILHA ORÇAMENTÁRIA'!$G$60</f>
        <v>#DIV/0!</v>
      </c>
    </row>
    <row r="14" spans="1:10" ht="34.9" customHeight="1" x14ac:dyDescent="0.25">
      <c r="A14" s="14">
        <v>2</v>
      </c>
      <c r="B14" s="100" t="str">
        <f>'PLANILHA ORÇAMENTÁRIA'!B18:H18</f>
        <v>TERRAPLANAGEM</v>
      </c>
      <c r="C14" s="100"/>
      <c r="D14" s="100"/>
      <c r="E14" s="15">
        <f t="shared" si="0"/>
        <v>0</v>
      </c>
      <c r="F14" s="16">
        <v>0.5</v>
      </c>
      <c r="G14" s="15">
        <f t="shared" si="1"/>
        <v>0</v>
      </c>
      <c r="H14" s="16">
        <v>0.5</v>
      </c>
      <c r="I14" s="15">
        <f>'PLANILHA ORÇAMENTÁRIA'!G21</f>
        <v>0</v>
      </c>
      <c r="J14" s="15" t="e">
        <f>(I14*100)/'PLANILHA ORÇAMENTÁRIA'!$G$60</f>
        <v>#DIV/0!</v>
      </c>
    </row>
    <row r="15" spans="1:10" ht="34.9" customHeight="1" x14ac:dyDescent="0.25">
      <c r="A15" s="14">
        <v>3</v>
      </c>
      <c r="B15" s="100" t="str">
        <f>'PLANILHA ORÇAMENTÁRIA'!B23:H23</f>
        <v>APARELHOS DE APOIO - NEOPREME FRETADO</v>
      </c>
      <c r="C15" s="100"/>
      <c r="D15" s="100"/>
      <c r="E15" s="15">
        <f t="shared" si="0"/>
        <v>0</v>
      </c>
      <c r="F15" s="16">
        <v>0</v>
      </c>
      <c r="G15" s="15">
        <f t="shared" si="1"/>
        <v>0</v>
      </c>
      <c r="H15" s="16">
        <v>1</v>
      </c>
      <c r="I15" s="15">
        <f>'PLANILHA ORÇAMENTÁRIA'!G25</f>
        <v>0</v>
      </c>
      <c r="J15" s="15" t="e">
        <f>(I15*100)/'PLANILHA ORÇAMENTÁRIA'!$G$60</f>
        <v>#DIV/0!</v>
      </c>
    </row>
    <row r="16" spans="1:10" ht="34.9" customHeight="1" x14ac:dyDescent="0.25">
      <c r="A16" s="14">
        <v>4</v>
      </c>
      <c r="B16" s="100" t="str">
        <f>'PLANILHA ORÇAMENTÁRIA'!B27:H27</f>
        <v>BLOCO - SAPATA DE FUNDAÇÃO</v>
      </c>
      <c r="C16" s="100"/>
      <c r="D16" s="100"/>
      <c r="E16" s="15">
        <f t="shared" si="0"/>
        <v>0</v>
      </c>
      <c r="F16" s="16">
        <v>1</v>
      </c>
      <c r="G16" s="15">
        <f t="shared" si="1"/>
        <v>0</v>
      </c>
      <c r="H16" s="16">
        <v>0</v>
      </c>
      <c r="I16" s="15">
        <f>'PLANILHA ORÇAMENTÁRIA'!G32</f>
        <v>0</v>
      </c>
      <c r="J16" s="15" t="e">
        <f>(I16*100)/'PLANILHA ORÇAMENTÁRIA'!$G$60</f>
        <v>#DIV/0!</v>
      </c>
    </row>
    <row r="17" spans="1:10" ht="34.9" customHeight="1" x14ac:dyDescent="0.25">
      <c r="A17" s="14">
        <v>5</v>
      </c>
      <c r="B17" s="100" t="str">
        <f>'PLANILHA ORÇAMENTÁRIA'!B34:C34</f>
        <v>PILAR CIRCULAR - FORMA TUBO</v>
      </c>
      <c r="C17" s="100"/>
      <c r="D17" s="100"/>
      <c r="E17" s="15">
        <f t="shared" si="0"/>
        <v>0</v>
      </c>
      <c r="F17" s="16">
        <v>1</v>
      </c>
      <c r="G17" s="15">
        <f t="shared" si="1"/>
        <v>0</v>
      </c>
      <c r="H17" s="16">
        <v>0</v>
      </c>
      <c r="I17" s="15">
        <f>'PLANILHA ORÇAMENTÁRIA'!G38</f>
        <v>0</v>
      </c>
      <c r="J17" s="15" t="e">
        <f>(I17*100)/'PLANILHA ORÇAMENTÁRIA'!$G$60</f>
        <v>#DIV/0!</v>
      </c>
    </row>
    <row r="18" spans="1:10" ht="34.9" customHeight="1" x14ac:dyDescent="0.25">
      <c r="A18" s="14">
        <v>6</v>
      </c>
      <c r="B18" s="100" t="str">
        <f>'PLANILHA ORÇAMENTÁRIA'!B40:C40</f>
        <v>VIGA TRAVESSA + CORTINA + ALA</v>
      </c>
      <c r="C18" s="100"/>
      <c r="D18" s="100"/>
      <c r="E18" s="15">
        <f t="shared" si="0"/>
        <v>0</v>
      </c>
      <c r="F18" s="16">
        <v>0.1</v>
      </c>
      <c r="G18" s="15">
        <f t="shared" si="1"/>
        <v>0</v>
      </c>
      <c r="H18" s="16">
        <v>0.9</v>
      </c>
      <c r="I18" s="15">
        <f>'PLANILHA ORÇAMENTÁRIA'!G44</f>
        <v>0</v>
      </c>
      <c r="J18" s="15" t="e">
        <f>(I18*100)/'PLANILHA ORÇAMENTÁRIA'!$G$60</f>
        <v>#DIV/0!</v>
      </c>
    </row>
    <row r="19" spans="1:10" ht="34.9" customHeight="1" x14ac:dyDescent="0.25">
      <c r="A19" s="14">
        <v>7</v>
      </c>
      <c r="B19" s="100" t="str">
        <f>_xlfn.SINGLE('PLANILHA ORÇAMENTÁRIA'!B46)</f>
        <v>MONTAGEM PEÇAS PRÉ-MOLDADAS</v>
      </c>
      <c r="C19" s="100"/>
      <c r="D19" s="100"/>
      <c r="E19" s="15">
        <f t="shared" si="0"/>
        <v>0</v>
      </c>
      <c r="F19" s="16">
        <v>0</v>
      </c>
      <c r="G19" s="15">
        <f t="shared" si="1"/>
        <v>0</v>
      </c>
      <c r="H19" s="16">
        <v>1</v>
      </c>
      <c r="I19" s="15">
        <f>'PLANILHA ORÇAMENTÁRIA'!G48</f>
        <v>0</v>
      </c>
      <c r="J19" s="15" t="e">
        <f>(I19*100)/'PLANILHA ORÇAMENTÁRIA'!$G$60</f>
        <v>#DIV/0!</v>
      </c>
    </row>
    <row r="20" spans="1:10" ht="34.9" customHeight="1" x14ac:dyDescent="0.25">
      <c r="A20" s="14">
        <v>8</v>
      </c>
      <c r="B20" s="100" t="str">
        <f>'PLANILHA ORÇAMENTÁRIA'!B50:H50</f>
        <v>ACABAMENTO</v>
      </c>
      <c r="C20" s="100"/>
      <c r="D20" s="100"/>
      <c r="E20" s="15">
        <f t="shared" si="0"/>
        <v>0</v>
      </c>
      <c r="F20" s="52">
        <v>0</v>
      </c>
      <c r="G20" s="15">
        <f t="shared" si="1"/>
        <v>0</v>
      </c>
      <c r="H20" s="52">
        <v>1</v>
      </c>
      <c r="I20" s="15">
        <f>'PLANILHA ORÇAMENTÁRIA'!G52</f>
        <v>0</v>
      </c>
      <c r="J20" s="15" t="e">
        <f>(I20*100)/'PLANILHA ORÇAMENTÁRIA'!$G$60</f>
        <v>#DIV/0!</v>
      </c>
    </row>
    <row r="21" spans="1:10" ht="34.9" customHeight="1" x14ac:dyDescent="0.25">
      <c r="A21" s="14">
        <v>9</v>
      </c>
      <c r="B21" s="100" t="str">
        <f>'PLANILHA ORÇAMENTÁRIA'!B54:H54</f>
        <v>MOBILIZAÇÃO/DESMOBILIZAÇÃO/CANTEIRO E ADMINISTRAÇÃO</v>
      </c>
      <c r="C21" s="100"/>
      <c r="D21" s="100"/>
      <c r="E21" s="15">
        <f t="shared" si="0"/>
        <v>0</v>
      </c>
      <c r="F21" s="51">
        <v>0.5</v>
      </c>
      <c r="G21" s="15">
        <f t="shared" si="1"/>
        <v>0</v>
      </c>
      <c r="H21" s="51">
        <v>0.5</v>
      </c>
      <c r="I21" s="15">
        <f>'PLANILHA ORÇAMENTÁRIA'!G58</f>
        <v>0</v>
      </c>
      <c r="J21" s="15" t="e">
        <f>(I21*100)/'PLANILHA ORÇAMENTÁRIA'!$G$60</f>
        <v>#DIV/0!</v>
      </c>
    </row>
    <row r="22" spans="1:10" ht="34.9" customHeight="1" x14ac:dyDescent="0.25">
      <c r="A22" s="101"/>
      <c r="B22" s="99" t="s">
        <v>26</v>
      </c>
      <c r="C22" s="99"/>
      <c r="D22" s="99"/>
      <c r="E22" s="98">
        <f>SUM(E13:E21)</f>
        <v>0</v>
      </c>
      <c r="F22" s="98"/>
      <c r="G22" s="89">
        <f>SUM(G13:G21)</f>
        <v>0</v>
      </c>
      <c r="H22" s="89"/>
      <c r="I22" s="17">
        <f>SUM(I13:I21)</f>
        <v>0</v>
      </c>
      <c r="J22" s="17" t="e">
        <f>SUM(J13:J21)</f>
        <v>#DIV/0!</v>
      </c>
    </row>
    <row r="23" spans="1:10" ht="34.9" customHeight="1" x14ac:dyDescent="0.25">
      <c r="A23" s="101"/>
      <c r="B23" s="99" t="s">
        <v>27</v>
      </c>
      <c r="C23" s="99"/>
      <c r="D23" s="99"/>
      <c r="E23" s="98">
        <f>E22</f>
        <v>0</v>
      </c>
      <c r="F23" s="98"/>
      <c r="G23" s="89">
        <f>E23+G22</f>
        <v>0</v>
      </c>
      <c r="H23" s="89"/>
      <c r="I23" s="90">
        <f>SUM(E22,G22)</f>
        <v>0</v>
      </c>
      <c r="J23" s="91"/>
    </row>
    <row r="24" spans="1:10" ht="34.9" customHeight="1" x14ac:dyDescent="0.25">
      <c r="A24" s="101"/>
      <c r="B24" s="96" t="s">
        <v>28</v>
      </c>
      <c r="C24" s="96"/>
      <c r="D24" s="96"/>
      <c r="E24" s="97" t="e">
        <f>(E22*100/$I$22)</f>
        <v>#DIV/0!</v>
      </c>
      <c r="F24" s="97"/>
      <c r="G24" s="97" t="e">
        <f>(G22*100/$I$22)</f>
        <v>#DIV/0!</v>
      </c>
      <c r="H24" s="97"/>
      <c r="I24" s="92"/>
      <c r="J24" s="93"/>
    </row>
    <row r="25" spans="1:10" ht="34.9" customHeight="1" x14ac:dyDescent="0.25">
      <c r="A25" s="101"/>
      <c r="B25" s="96" t="s">
        <v>29</v>
      </c>
      <c r="C25" s="96"/>
      <c r="D25" s="96"/>
      <c r="E25" s="97" t="e">
        <f>E23*100/$I$22</f>
        <v>#DIV/0!</v>
      </c>
      <c r="F25" s="97"/>
      <c r="G25" s="88" t="e">
        <f>SUM(E25+G24)</f>
        <v>#DIV/0!</v>
      </c>
      <c r="H25" s="88"/>
      <c r="I25" s="94"/>
      <c r="J25" s="95"/>
    </row>
    <row r="26" spans="1:10" ht="34.9" customHeight="1" x14ac:dyDescent="0.25"/>
    <row r="27" spans="1:10" ht="34.9" customHeight="1" x14ac:dyDescent="0.25"/>
    <row r="28" spans="1:10" ht="34.9" customHeight="1" x14ac:dyDescent="0.25"/>
    <row r="29" spans="1:10" ht="34.9" customHeight="1" x14ac:dyDescent="0.25"/>
    <row r="30" spans="1:10" ht="34.9" customHeight="1" x14ac:dyDescent="0.25"/>
    <row r="31" spans="1:10" ht="34.9" customHeight="1" x14ac:dyDescent="0.25"/>
    <row r="32" spans="1:10" ht="34.9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</sheetData>
  <mergeCells count="36">
    <mergeCell ref="A1:J3"/>
    <mergeCell ref="A9:J9"/>
    <mergeCell ref="E10:H10"/>
    <mergeCell ref="I10:J11"/>
    <mergeCell ref="B4:J4"/>
    <mergeCell ref="B5:J5"/>
    <mergeCell ref="B6:J6"/>
    <mergeCell ref="B7:J7"/>
    <mergeCell ref="B8:J8"/>
    <mergeCell ref="A10:A12"/>
    <mergeCell ref="B10:D12"/>
    <mergeCell ref="E11:F11"/>
    <mergeCell ref="G11:H11"/>
    <mergeCell ref="B20:D20"/>
    <mergeCell ref="E22:F22"/>
    <mergeCell ref="B13:D13"/>
    <mergeCell ref="B14:D14"/>
    <mergeCell ref="A22:A25"/>
    <mergeCell ref="B22:D22"/>
    <mergeCell ref="B15:D15"/>
    <mergeCell ref="B16:D16"/>
    <mergeCell ref="B17:D17"/>
    <mergeCell ref="B19:D19"/>
    <mergeCell ref="B18:D18"/>
    <mergeCell ref="B21:D21"/>
    <mergeCell ref="G25:H25"/>
    <mergeCell ref="G22:H22"/>
    <mergeCell ref="I23:J25"/>
    <mergeCell ref="B24:D24"/>
    <mergeCell ref="E24:F24"/>
    <mergeCell ref="G24:H24"/>
    <mergeCell ref="B25:D25"/>
    <mergeCell ref="E25:F25"/>
    <mergeCell ref="E23:F23"/>
    <mergeCell ref="G23:H23"/>
    <mergeCell ref="B23:D23"/>
  </mergeCells>
  <phoneticPr fontId="15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3"/>
  <sheetViews>
    <sheetView topLeftCell="A7" workbookViewId="0">
      <selection activeCell="K14" sqref="K14:K16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 x14ac:dyDescent="0.25">
      <c r="A1" s="112" t="s">
        <v>56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1" ht="42" customHeight="1" x14ac:dyDescent="0.25">
      <c r="A2" s="21" t="str">
        <f>'PLANILHA ORÇAMENTÁRIA'!A3</f>
        <v>OBRA:</v>
      </c>
      <c r="B2" s="115" t="str">
        <f>'PLANILHA ORÇAMENTÁRIA'!B3:H3</f>
        <v>CONTRATAÇÃO DE OBRA PREPARATÓRIA PARA INSTALAÇÃO DE UMA PONTE SOBRE O RIO DO MEIO, LOCALIZADO NA RUA IRMÃOS SOUZA, BAIRRO NOVA ROMA, MUNICÍPIO DE MORRO GRANDE/SC</v>
      </c>
      <c r="C2" s="116"/>
      <c r="D2" s="116"/>
      <c r="E2" s="116"/>
      <c r="F2" s="116"/>
      <c r="G2" s="116"/>
      <c r="H2" s="116"/>
      <c r="I2" s="116"/>
      <c r="J2" s="116"/>
      <c r="K2" s="117"/>
    </row>
    <row r="3" spans="1:11" ht="30" customHeight="1" x14ac:dyDescent="0.25">
      <c r="A3" s="21" t="str">
        <f>'PLANILHA ORÇAMENTÁRIA'!A4</f>
        <v>CE nº</v>
      </c>
      <c r="B3" s="118" t="str">
        <f>'PLANILHA ORÇAMENTÁRIA'!B4</f>
        <v>4/2026/PMMG</v>
      </c>
      <c r="C3" s="119"/>
      <c r="D3" s="119"/>
      <c r="E3" s="119"/>
      <c r="F3" s="119"/>
      <c r="G3" s="119"/>
      <c r="H3" s="119"/>
      <c r="I3" s="119"/>
      <c r="J3" s="119"/>
      <c r="K3" s="120"/>
    </row>
    <row r="4" spans="1:11" ht="30" customHeight="1" x14ac:dyDescent="0.25">
      <c r="A4" s="21" t="str">
        <f>'PLANILHA ORÇAMENTÁRIA'!A5</f>
        <v>Valor Total:</v>
      </c>
      <c r="B4" s="121">
        <f>'PLANILHA ORÇAMENTÁRIA'!B5:H5</f>
        <v>0</v>
      </c>
      <c r="C4" s="122"/>
      <c r="D4" s="122"/>
      <c r="E4" s="122"/>
      <c r="F4" s="122"/>
      <c r="G4" s="122"/>
      <c r="H4" s="122"/>
      <c r="I4" s="122"/>
      <c r="J4" s="122"/>
      <c r="K4" s="123"/>
    </row>
    <row r="5" spans="1:11" ht="30" customHeight="1" x14ac:dyDescent="0.25">
      <c r="A5" s="21" t="str">
        <f>'PLANILHA ORÇAMENTÁRIA'!A6</f>
        <v>Razão Social:</v>
      </c>
      <c r="B5" s="124" t="str">
        <f>'PLANILHA ORÇAMENTÁRIA'!B6</f>
        <v>XXXXXXXXXXXXXXXXX</v>
      </c>
      <c r="C5" s="125"/>
      <c r="D5" s="125"/>
      <c r="E5" s="125"/>
      <c r="F5" s="125"/>
      <c r="G5" s="125"/>
      <c r="H5" s="125"/>
      <c r="I5" s="125"/>
      <c r="J5" s="125"/>
      <c r="K5" s="126"/>
    </row>
    <row r="6" spans="1:11" ht="30" customHeight="1" x14ac:dyDescent="0.25">
      <c r="A6" s="21" t="str">
        <f>'PLANILHA ORÇAMENTÁRIA'!A7</f>
        <v>CNPJ/MF:</v>
      </c>
      <c r="B6" s="127">
        <f>'PLANILHA ORÇAMENTÁRIA'!B7</f>
        <v>0</v>
      </c>
      <c r="C6" s="128"/>
      <c r="D6" s="128"/>
      <c r="E6" s="128"/>
      <c r="F6" s="128"/>
      <c r="G6" s="128"/>
      <c r="H6" s="128"/>
      <c r="I6" s="128"/>
      <c r="J6" s="128"/>
      <c r="K6" s="129"/>
    </row>
    <row r="7" spans="1:11" ht="24.95" customHeight="1" x14ac:dyDescent="0.25">
      <c r="A7" s="130"/>
      <c r="B7" s="131"/>
      <c r="C7" s="131"/>
      <c r="D7" s="131"/>
      <c r="E7" s="131"/>
      <c r="F7" s="131"/>
      <c r="G7" s="131"/>
      <c r="H7" s="131"/>
      <c r="I7" s="131"/>
      <c r="J7" s="131"/>
      <c r="K7" s="132"/>
    </row>
    <row r="8" spans="1:11" ht="39.950000000000003" customHeight="1" x14ac:dyDescent="0.25">
      <c r="A8" s="14" t="s">
        <v>48</v>
      </c>
      <c r="B8" s="133" t="s">
        <v>49</v>
      </c>
      <c r="C8" s="133"/>
      <c r="D8" s="133"/>
      <c r="E8" s="133"/>
      <c r="F8" s="133"/>
      <c r="G8" s="133"/>
      <c r="H8" s="133"/>
      <c r="I8" s="134"/>
      <c r="J8" s="22" t="s">
        <v>34</v>
      </c>
      <c r="K8" s="23" t="s">
        <v>35</v>
      </c>
    </row>
    <row r="9" spans="1:11" ht="39.950000000000003" customHeight="1" x14ac:dyDescent="0.25">
      <c r="A9" s="20">
        <v>1</v>
      </c>
      <c r="B9" s="135" t="s">
        <v>47</v>
      </c>
      <c r="C9" s="136"/>
      <c r="D9" s="136"/>
      <c r="E9" s="136"/>
      <c r="F9" s="136"/>
      <c r="G9" s="136"/>
      <c r="H9" s="136"/>
      <c r="I9" s="136"/>
      <c r="J9" s="24" t="s">
        <v>39</v>
      </c>
      <c r="K9" s="25"/>
    </row>
    <row r="10" spans="1:11" ht="39.950000000000003" customHeight="1" x14ac:dyDescent="0.25">
      <c r="A10" s="20">
        <v>2</v>
      </c>
      <c r="B10" s="135" t="s">
        <v>46</v>
      </c>
      <c r="C10" s="136"/>
      <c r="D10" s="136"/>
      <c r="E10" s="136"/>
      <c r="F10" s="136"/>
      <c r="G10" s="136"/>
      <c r="H10" s="136"/>
      <c r="I10" s="136"/>
      <c r="J10" s="24" t="s">
        <v>50</v>
      </c>
      <c r="K10" s="25"/>
    </row>
    <row r="11" spans="1:11" ht="39.950000000000003" customHeight="1" x14ac:dyDescent="0.25">
      <c r="A11" s="20">
        <v>3</v>
      </c>
      <c r="B11" s="135" t="s">
        <v>40</v>
      </c>
      <c r="C11" s="136"/>
      <c r="D11" s="136"/>
      <c r="E11" s="136"/>
      <c r="F11" s="136"/>
      <c r="G11" s="136"/>
      <c r="H11" s="136"/>
      <c r="I11" s="136"/>
      <c r="J11" s="24" t="s">
        <v>43</v>
      </c>
      <c r="K11" s="25"/>
    </row>
    <row r="12" spans="1:11" ht="39.950000000000003" customHeight="1" x14ac:dyDescent="0.25">
      <c r="A12" s="20">
        <v>4</v>
      </c>
      <c r="B12" s="135" t="s">
        <v>41</v>
      </c>
      <c r="C12" s="136"/>
      <c r="D12" s="136"/>
      <c r="E12" s="136"/>
      <c r="F12" s="136"/>
      <c r="G12" s="136"/>
      <c r="H12" s="136"/>
      <c r="I12" s="136"/>
      <c r="J12" s="24" t="s">
        <v>44</v>
      </c>
      <c r="K12" s="25"/>
    </row>
    <row r="13" spans="1:11" ht="39.950000000000003" customHeight="1" x14ac:dyDescent="0.25">
      <c r="A13" s="20">
        <v>5</v>
      </c>
      <c r="B13" s="135" t="s">
        <v>42</v>
      </c>
      <c r="C13" s="136"/>
      <c r="D13" s="136"/>
      <c r="E13" s="136"/>
      <c r="F13" s="136"/>
      <c r="G13" s="136"/>
      <c r="H13" s="136"/>
      <c r="I13" s="136"/>
      <c r="J13" s="24" t="s">
        <v>45</v>
      </c>
      <c r="K13" s="25"/>
    </row>
    <row r="14" spans="1:11" ht="39.950000000000003" customHeight="1" x14ac:dyDescent="0.25">
      <c r="A14" s="20">
        <v>6</v>
      </c>
      <c r="B14" s="135" t="s">
        <v>51</v>
      </c>
      <c r="C14" s="136"/>
      <c r="D14" s="136"/>
      <c r="E14" s="136"/>
      <c r="F14" s="136"/>
      <c r="G14" s="136"/>
      <c r="H14" s="136"/>
      <c r="I14" s="136"/>
      <c r="J14" s="24" t="s">
        <v>36</v>
      </c>
      <c r="K14" s="25"/>
    </row>
    <row r="15" spans="1:11" ht="39.950000000000003" customHeight="1" x14ac:dyDescent="0.25">
      <c r="A15" s="20">
        <v>7</v>
      </c>
      <c r="B15" s="135" t="s">
        <v>52</v>
      </c>
      <c r="C15" s="136"/>
      <c r="D15" s="136"/>
      <c r="E15" s="136"/>
      <c r="F15" s="136"/>
      <c r="G15" s="136"/>
      <c r="H15" s="136"/>
      <c r="I15" s="136"/>
      <c r="J15" s="24" t="s">
        <v>37</v>
      </c>
      <c r="K15" s="26"/>
    </row>
    <row r="16" spans="1:11" ht="39.950000000000003" customHeight="1" x14ac:dyDescent="0.25">
      <c r="A16" s="20">
        <v>8</v>
      </c>
      <c r="B16" s="135" t="s">
        <v>53</v>
      </c>
      <c r="C16" s="136"/>
      <c r="D16" s="136"/>
      <c r="E16" s="136"/>
      <c r="F16" s="136"/>
      <c r="G16" s="136"/>
      <c r="H16" s="136"/>
      <c r="I16" s="136"/>
      <c r="J16" s="24" t="s">
        <v>54</v>
      </c>
      <c r="K16" s="26"/>
    </row>
    <row r="17" spans="1:11" ht="39.950000000000003" customHeight="1" x14ac:dyDescent="0.25">
      <c r="A17" s="20">
        <v>9</v>
      </c>
      <c r="B17" s="141" t="s">
        <v>57</v>
      </c>
      <c r="C17" s="142"/>
      <c r="D17" s="142"/>
      <c r="E17" s="142"/>
      <c r="F17" s="142"/>
      <c r="G17" s="142"/>
      <c r="H17" s="142"/>
      <c r="I17" s="142"/>
      <c r="J17" s="27" t="s">
        <v>38</v>
      </c>
      <c r="K17" s="28">
        <f>((1+K9+K10+K11) * (1+K12) * (1+K13)) / (1-K14-K15-K16) -1</f>
        <v>0</v>
      </c>
    </row>
    <row r="18" spans="1:11" ht="24.95" customHeight="1" x14ac:dyDescent="0.25">
      <c r="A18" s="137" t="s">
        <v>55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9"/>
    </row>
    <row r="19" spans="1:11" x14ac:dyDescent="0.25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</row>
    <row r="20" spans="1:11" x14ac:dyDescent="0.25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</row>
    <row r="21" spans="1:11" x14ac:dyDescent="0.25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</row>
    <row r="22" spans="1:11" x14ac:dyDescent="0.25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</row>
    <row r="23" spans="1:11" x14ac:dyDescent="0.25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</row>
  </sheetData>
  <mergeCells count="19">
    <mergeCell ref="B11:I11"/>
    <mergeCell ref="B12:I12"/>
    <mergeCell ref="A18:K18"/>
    <mergeCell ref="A19:K23"/>
    <mergeCell ref="B13:I13"/>
    <mergeCell ref="B14:I14"/>
    <mergeCell ref="B15:I15"/>
    <mergeCell ref="B16:I16"/>
    <mergeCell ref="B17:I17"/>
    <mergeCell ref="B6:K6"/>
    <mergeCell ref="A7:K7"/>
    <mergeCell ref="B8:I8"/>
    <mergeCell ref="B9:I9"/>
    <mergeCell ref="B10:I10"/>
    <mergeCell ref="A1:K1"/>
    <mergeCell ref="B2:K2"/>
    <mergeCell ref="B3:K3"/>
    <mergeCell ref="B4:K4"/>
    <mergeCell ref="B5:K5"/>
  </mergeCells>
  <conditionalFormatting sqref="K17">
    <cfRule type="expression" dxfId="0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5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6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3"/>
  <sheetViews>
    <sheetView topLeftCell="A4" workbookViewId="0">
      <selection activeCell="N11" sqref="N11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48" t="s">
        <v>90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42" customHeight="1" x14ac:dyDescent="0.25">
      <c r="A2" s="21" t="s">
        <v>5</v>
      </c>
      <c r="B2" s="109" t="str">
        <f>'PLANILHA ORÇAMENTÁRIA'!B3:H3</f>
        <v>CONTRATAÇÃO DE OBRA PREPARATÓRIA PARA INSTALAÇÃO DE UMA PONTE SOBRE O RIO DO MEIO, LOCALIZADO NA RUA IRMÃOS SOUZA, BAIRRO NOVA ROMA, MUNICÍPIO DE MORRO GRANDE/SC</v>
      </c>
      <c r="C2" s="109"/>
      <c r="D2" s="109"/>
      <c r="E2" s="109"/>
      <c r="F2" s="109"/>
      <c r="G2" s="109"/>
      <c r="H2" s="109"/>
      <c r="I2" s="109"/>
      <c r="J2" s="109"/>
    </row>
    <row r="3" spans="1:10" ht="30" customHeight="1" x14ac:dyDescent="0.25">
      <c r="A3" s="11" t="str">
        <f>'PLANILHA ORÇAMENTÁRIA'!A4</f>
        <v>CE nº</v>
      </c>
      <c r="B3" s="118" t="str">
        <f>'PLANILHA ORÇAMENTÁRIA'!B4:H4</f>
        <v>4/2026/PMMG</v>
      </c>
      <c r="C3" s="119"/>
      <c r="D3" s="119"/>
      <c r="E3" s="119"/>
      <c r="F3" s="119"/>
      <c r="G3" s="119"/>
      <c r="H3" s="119"/>
      <c r="I3" s="119"/>
      <c r="J3" s="120"/>
    </row>
    <row r="4" spans="1:10" ht="30" customHeight="1" x14ac:dyDescent="0.25">
      <c r="A4" s="21" t="s">
        <v>32</v>
      </c>
      <c r="B4" s="149" t="str">
        <f>'PLANILHA ORÇAMENTÁRIA'!B6</f>
        <v>XXXXXXXXXXXXXXXXX</v>
      </c>
      <c r="C4" s="149"/>
      <c r="D4" s="149"/>
      <c r="E4" s="149"/>
      <c r="F4" s="149"/>
      <c r="G4" s="149"/>
      <c r="H4" s="149"/>
      <c r="I4" s="149"/>
      <c r="J4" s="149"/>
    </row>
    <row r="5" spans="1:10" ht="30" customHeight="1" x14ac:dyDescent="0.25">
      <c r="A5" s="21" t="s">
        <v>33</v>
      </c>
      <c r="B5" s="146">
        <f>'PLANILHA ORÇAMENTÁRIA'!B7</f>
        <v>0</v>
      </c>
      <c r="C5" s="146"/>
      <c r="D5" s="146"/>
      <c r="E5" s="146"/>
      <c r="F5" s="146"/>
      <c r="G5" s="146"/>
      <c r="H5" s="146"/>
      <c r="I5" s="146"/>
      <c r="J5" s="146"/>
    </row>
    <row r="6" spans="1:10" ht="24.95" customHeight="1" x14ac:dyDescent="0.25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39.950000000000003" customHeight="1" x14ac:dyDescent="0.25">
      <c r="A7" s="143" t="s">
        <v>58</v>
      </c>
      <c r="B7" s="144"/>
      <c r="C7" s="144"/>
      <c r="D7" s="144"/>
      <c r="E7" s="144"/>
      <c r="F7" s="144"/>
      <c r="G7" s="144"/>
      <c r="H7" s="144"/>
      <c r="I7" s="145"/>
      <c r="J7" s="47" t="s">
        <v>59</v>
      </c>
    </row>
    <row r="8" spans="1:10" ht="18" customHeight="1" x14ac:dyDescent="0.25">
      <c r="A8" s="154" t="s">
        <v>61</v>
      </c>
      <c r="B8" s="161" t="s">
        <v>70</v>
      </c>
      <c r="C8" s="161"/>
      <c r="D8" s="161"/>
      <c r="E8" s="161"/>
      <c r="F8" s="161"/>
      <c r="G8" s="161"/>
      <c r="H8" s="161"/>
      <c r="I8" s="161"/>
      <c r="J8" s="31">
        <v>0</v>
      </c>
    </row>
    <row r="9" spans="1:10" ht="18" customHeight="1" x14ac:dyDescent="0.25">
      <c r="A9" s="154"/>
      <c r="B9" s="161" t="s">
        <v>71</v>
      </c>
      <c r="C9" s="161"/>
      <c r="D9" s="161"/>
      <c r="E9" s="161"/>
      <c r="F9" s="161"/>
      <c r="G9" s="161"/>
      <c r="H9" s="161"/>
      <c r="I9" s="161"/>
      <c r="J9" s="31">
        <v>0</v>
      </c>
    </row>
    <row r="10" spans="1:10" ht="18" customHeight="1" x14ac:dyDescent="0.25">
      <c r="A10" s="154"/>
      <c r="B10" s="161" t="s">
        <v>72</v>
      </c>
      <c r="C10" s="161"/>
      <c r="D10" s="161"/>
      <c r="E10" s="161"/>
      <c r="F10" s="161"/>
      <c r="G10" s="161"/>
      <c r="H10" s="161"/>
      <c r="I10" s="161"/>
      <c r="J10" s="31">
        <v>0</v>
      </c>
    </row>
    <row r="11" spans="1:10" ht="18" customHeight="1" x14ac:dyDescent="0.25">
      <c r="A11" s="154"/>
      <c r="B11" s="161" t="s">
        <v>73</v>
      </c>
      <c r="C11" s="161"/>
      <c r="D11" s="161"/>
      <c r="E11" s="161"/>
      <c r="F11" s="161"/>
      <c r="G11" s="161"/>
      <c r="H11" s="161"/>
      <c r="I11" s="161"/>
      <c r="J11" s="31">
        <v>0</v>
      </c>
    </row>
    <row r="12" spans="1:10" ht="18" customHeight="1" x14ac:dyDescent="0.25">
      <c r="A12" s="154"/>
      <c r="B12" s="161" t="s">
        <v>74</v>
      </c>
      <c r="C12" s="161"/>
      <c r="D12" s="161"/>
      <c r="E12" s="161"/>
      <c r="F12" s="161"/>
      <c r="G12" s="161"/>
      <c r="H12" s="161"/>
      <c r="I12" s="161"/>
      <c r="J12" s="31">
        <v>0</v>
      </c>
    </row>
    <row r="13" spans="1:10" ht="18" customHeight="1" x14ac:dyDescent="0.25">
      <c r="A13" s="154"/>
      <c r="B13" s="161" t="s">
        <v>75</v>
      </c>
      <c r="C13" s="161"/>
      <c r="D13" s="161"/>
      <c r="E13" s="161"/>
      <c r="F13" s="161"/>
      <c r="G13" s="161"/>
      <c r="H13" s="161"/>
      <c r="I13" s="161"/>
      <c r="J13" s="31">
        <v>0</v>
      </c>
    </row>
    <row r="14" spans="1:10" ht="18" customHeight="1" x14ac:dyDescent="0.25">
      <c r="A14" s="154"/>
      <c r="B14" s="161" t="s">
        <v>76</v>
      </c>
      <c r="C14" s="161"/>
      <c r="D14" s="161"/>
      <c r="E14" s="161"/>
      <c r="F14" s="161"/>
      <c r="G14" s="161"/>
      <c r="H14" s="161"/>
      <c r="I14" s="161"/>
      <c r="J14" s="31">
        <v>0</v>
      </c>
    </row>
    <row r="15" spans="1:10" ht="18" customHeight="1" x14ac:dyDescent="0.25">
      <c r="A15" s="154"/>
      <c r="B15" s="161" t="s">
        <v>77</v>
      </c>
      <c r="C15" s="161"/>
      <c r="D15" s="161"/>
      <c r="E15" s="161"/>
      <c r="F15" s="161"/>
      <c r="G15" s="161"/>
      <c r="H15" s="161"/>
      <c r="I15" s="161"/>
      <c r="J15" s="31">
        <v>0</v>
      </c>
    </row>
    <row r="16" spans="1:10" ht="18" customHeight="1" x14ac:dyDescent="0.25">
      <c r="A16" s="154"/>
      <c r="B16" s="150" t="s">
        <v>78</v>
      </c>
      <c r="C16" s="151"/>
      <c r="D16" s="151"/>
      <c r="E16" s="151"/>
      <c r="F16" s="151"/>
      <c r="G16" s="151"/>
      <c r="H16" s="151"/>
      <c r="I16" s="152"/>
      <c r="J16" s="31">
        <v>0</v>
      </c>
    </row>
    <row r="17" spans="1:10" ht="24.95" customHeight="1" x14ac:dyDescent="0.25">
      <c r="A17" s="154"/>
      <c r="B17" s="153" t="s">
        <v>62</v>
      </c>
      <c r="C17" s="153"/>
      <c r="D17" s="153"/>
      <c r="E17" s="153"/>
      <c r="F17" s="153"/>
      <c r="G17" s="153"/>
      <c r="H17" s="153"/>
      <c r="I17" s="153"/>
      <c r="J17" s="48">
        <f>SUM(J8:J16)</f>
        <v>0</v>
      </c>
    </row>
    <row r="18" spans="1:10" ht="18" customHeight="1" x14ac:dyDescent="0.25">
      <c r="A18" s="156" t="s">
        <v>63</v>
      </c>
      <c r="B18" s="158" t="s">
        <v>79</v>
      </c>
      <c r="C18" s="159"/>
      <c r="D18" s="159"/>
      <c r="E18" s="159"/>
      <c r="F18" s="159"/>
      <c r="G18" s="159"/>
      <c r="H18" s="159"/>
      <c r="I18" s="160"/>
      <c r="J18" s="31">
        <v>0</v>
      </c>
    </row>
    <row r="19" spans="1:10" ht="18" customHeight="1" x14ac:dyDescent="0.25">
      <c r="A19" s="157"/>
      <c r="B19" s="158" t="s">
        <v>80</v>
      </c>
      <c r="C19" s="159"/>
      <c r="D19" s="159"/>
      <c r="E19" s="159"/>
      <c r="F19" s="159"/>
      <c r="G19" s="159"/>
      <c r="H19" s="159"/>
      <c r="I19" s="160"/>
      <c r="J19" s="31">
        <v>0</v>
      </c>
    </row>
    <row r="20" spans="1:10" ht="18" customHeight="1" x14ac:dyDescent="0.25">
      <c r="A20" s="157"/>
      <c r="B20" s="158" t="s">
        <v>81</v>
      </c>
      <c r="C20" s="159"/>
      <c r="D20" s="159"/>
      <c r="E20" s="159"/>
      <c r="F20" s="159"/>
      <c r="G20" s="159"/>
      <c r="H20" s="159"/>
      <c r="I20" s="160"/>
      <c r="J20" s="31">
        <v>0</v>
      </c>
    </row>
    <row r="21" spans="1:10" ht="18" customHeight="1" x14ac:dyDescent="0.25">
      <c r="A21" s="157"/>
      <c r="B21" s="158" t="s">
        <v>82</v>
      </c>
      <c r="C21" s="159"/>
      <c r="D21" s="159"/>
      <c r="E21" s="159"/>
      <c r="F21" s="159"/>
      <c r="G21" s="159"/>
      <c r="H21" s="159"/>
      <c r="I21" s="160"/>
      <c r="J21" s="31">
        <v>0</v>
      </c>
    </row>
    <row r="22" spans="1:10" ht="25.5" customHeight="1" x14ac:dyDescent="0.25">
      <c r="A22" s="157"/>
      <c r="B22" s="158" t="s">
        <v>83</v>
      </c>
      <c r="C22" s="159"/>
      <c r="D22" s="159"/>
      <c r="E22" s="159"/>
      <c r="F22" s="159"/>
      <c r="G22" s="159"/>
      <c r="H22" s="159"/>
      <c r="I22" s="160"/>
      <c r="J22" s="31">
        <v>0</v>
      </c>
    </row>
    <row r="23" spans="1:10" ht="24.95" customHeight="1" x14ac:dyDescent="0.25">
      <c r="A23" s="163"/>
      <c r="B23" s="165" t="s">
        <v>60</v>
      </c>
      <c r="C23" s="166"/>
      <c r="D23" s="166"/>
      <c r="E23" s="166"/>
      <c r="F23" s="166"/>
      <c r="G23" s="166"/>
      <c r="H23" s="166"/>
      <c r="I23" s="167"/>
      <c r="J23" s="48">
        <f>SUM(J18:J22)</f>
        <v>0</v>
      </c>
    </row>
    <row r="24" spans="1:10" ht="18" customHeight="1" x14ac:dyDescent="0.25">
      <c r="A24" s="156" t="s">
        <v>66</v>
      </c>
      <c r="B24" s="161" t="s">
        <v>84</v>
      </c>
      <c r="C24" s="161"/>
      <c r="D24" s="161"/>
      <c r="E24" s="161"/>
      <c r="F24" s="161"/>
      <c r="G24" s="161"/>
      <c r="H24" s="161"/>
      <c r="I24" s="161"/>
      <c r="J24" s="31">
        <v>0</v>
      </c>
    </row>
    <row r="25" spans="1:10" ht="18" customHeight="1" x14ac:dyDescent="0.25">
      <c r="A25" s="157"/>
      <c r="B25" s="161" t="s">
        <v>85</v>
      </c>
      <c r="C25" s="161"/>
      <c r="D25" s="161"/>
      <c r="E25" s="161"/>
      <c r="F25" s="161"/>
      <c r="G25" s="161"/>
      <c r="H25" s="161"/>
      <c r="I25" s="161"/>
      <c r="J25" s="31">
        <v>0</v>
      </c>
    </row>
    <row r="26" spans="1:10" ht="18" customHeight="1" x14ac:dyDescent="0.25">
      <c r="A26" s="157"/>
      <c r="B26" s="161" t="s">
        <v>86</v>
      </c>
      <c r="C26" s="161"/>
      <c r="D26" s="161"/>
      <c r="E26" s="161"/>
      <c r="F26" s="161"/>
      <c r="G26" s="161"/>
      <c r="H26" s="161"/>
      <c r="I26" s="161"/>
      <c r="J26" s="31">
        <v>0</v>
      </c>
    </row>
    <row r="27" spans="1:10" ht="24.95" customHeight="1" x14ac:dyDescent="0.25">
      <c r="A27" s="163"/>
      <c r="B27" s="153" t="s">
        <v>64</v>
      </c>
      <c r="C27" s="153"/>
      <c r="D27" s="153"/>
      <c r="E27" s="153"/>
      <c r="F27" s="153"/>
      <c r="G27" s="153"/>
      <c r="H27" s="153"/>
      <c r="I27" s="153"/>
      <c r="J27" s="48">
        <f>SUM(J24:J26)</f>
        <v>0</v>
      </c>
    </row>
    <row r="28" spans="1:10" ht="18" customHeight="1" x14ac:dyDescent="0.25">
      <c r="A28" s="156" t="s">
        <v>67</v>
      </c>
      <c r="B28" s="161" t="s">
        <v>87</v>
      </c>
      <c r="C28" s="161"/>
      <c r="D28" s="161"/>
      <c r="E28" s="161"/>
      <c r="F28" s="161"/>
      <c r="G28" s="161"/>
      <c r="H28" s="161"/>
      <c r="I28" s="161"/>
      <c r="J28" s="31">
        <v>0</v>
      </c>
    </row>
    <row r="29" spans="1:10" ht="18" customHeight="1" x14ac:dyDescent="0.25">
      <c r="A29" s="157"/>
      <c r="B29" s="161" t="s">
        <v>88</v>
      </c>
      <c r="C29" s="161"/>
      <c r="D29" s="161"/>
      <c r="E29" s="161"/>
      <c r="F29" s="161"/>
      <c r="G29" s="161"/>
      <c r="H29" s="161"/>
      <c r="I29" s="161"/>
      <c r="J29" s="31">
        <v>0</v>
      </c>
    </row>
    <row r="30" spans="1:10" ht="24.95" customHeight="1" x14ac:dyDescent="0.25">
      <c r="A30" s="163"/>
      <c r="B30" s="164" t="s">
        <v>65</v>
      </c>
      <c r="C30" s="164"/>
      <c r="D30" s="164"/>
      <c r="E30" s="164"/>
      <c r="F30" s="164"/>
      <c r="G30" s="164"/>
      <c r="H30" s="164"/>
      <c r="I30" s="164"/>
      <c r="J30" s="30">
        <f>SUM(J28:J29)</f>
        <v>0</v>
      </c>
    </row>
    <row r="31" spans="1:10" ht="20.25" customHeight="1" x14ac:dyDescent="0.25">
      <c r="A31" s="156" t="s">
        <v>69</v>
      </c>
      <c r="B31" s="161" t="s">
        <v>89</v>
      </c>
      <c r="C31" s="161"/>
      <c r="D31" s="161"/>
      <c r="E31" s="161"/>
      <c r="F31" s="161"/>
      <c r="G31" s="161"/>
      <c r="H31" s="161"/>
      <c r="I31" s="161"/>
      <c r="J31" s="31">
        <v>0</v>
      </c>
    </row>
    <row r="32" spans="1:10" ht="24.95" customHeight="1" x14ac:dyDescent="0.25">
      <c r="A32" s="157"/>
      <c r="B32" s="155" t="s">
        <v>68</v>
      </c>
      <c r="C32" s="155"/>
      <c r="D32" s="155"/>
      <c r="E32" s="155"/>
      <c r="F32" s="155"/>
      <c r="G32" s="155"/>
      <c r="H32" s="155"/>
      <c r="I32" s="155"/>
      <c r="J32" s="49">
        <f>SUM(J31)</f>
        <v>0</v>
      </c>
    </row>
    <row r="33" spans="1:10" ht="24.95" customHeight="1" x14ac:dyDescent="0.25">
      <c r="A33" s="162" t="s">
        <v>30</v>
      </c>
      <c r="B33" s="162"/>
      <c r="C33" s="162"/>
      <c r="D33" s="162"/>
      <c r="E33" s="162"/>
      <c r="F33" s="162"/>
      <c r="G33" s="162"/>
      <c r="H33" s="162"/>
      <c r="I33" s="162"/>
      <c r="J33" s="32">
        <f>J17+J23+J27+J30+J32</f>
        <v>0</v>
      </c>
    </row>
  </sheetData>
  <mergeCells count="38">
    <mergeCell ref="A33:I33"/>
    <mergeCell ref="B29:I29"/>
    <mergeCell ref="B27:I27"/>
    <mergeCell ref="B28:I28"/>
    <mergeCell ref="A18:A23"/>
    <mergeCell ref="A24:A27"/>
    <mergeCell ref="A28:A30"/>
    <mergeCell ref="B30:I30"/>
    <mergeCell ref="B31:I31"/>
    <mergeCell ref="B24:I24"/>
    <mergeCell ref="B25:I25"/>
    <mergeCell ref="B26:I26"/>
    <mergeCell ref="B22:I22"/>
    <mergeCell ref="B23:I23"/>
    <mergeCell ref="B21:I21"/>
    <mergeCell ref="B20:I20"/>
    <mergeCell ref="B16:I16"/>
    <mergeCell ref="B17:I17"/>
    <mergeCell ref="A8:A17"/>
    <mergeCell ref="B32:I32"/>
    <mergeCell ref="A31:A32"/>
    <mergeCell ref="B19:I19"/>
    <mergeCell ref="B18:I18"/>
    <mergeCell ref="B14:I14"/>
    <mergeCell ref="B15:I15"/>
    <mergeCell ref="B8:I8"/>
    <mergeCell ref="B9:I9"/>
    <mergeCell ref="B10:I10"/>
    <mergeCell ref="B11:I11"/>
    <mergeCell ref="B12:I12"/>
    <mergeCell ref="B13:I13"/>
    <mergeCell ref="A7:I7"/>
    <mergeCell ref="B5:J5"/>
    <mergeCell ref="A6:J6"/>
    <mergeCell ref="A1:J1"/>
    <mergeCell ref="B2:J2"/>
    <mergeCell ref="B3:J3"/>
    <mergeCell ref="B4:J4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 ORÇAMENTÁRIA</vt:lpstr>
      <vt:lpstr>CRONOGRAMA FISCO-FINANCEIRO</vt:lpstr>
      <vt:lpstr>BDI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2026-02-24T14:40:04Z</dcterms:modified>
</cp:coreProperties>
</file>