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24226"/>
  <xr:revisionPtr revIDLastSave="0" documentId="13_ncr:1_{68DE7005-D989-43FC-A812-0A9286A807EE}" xr6:coauthVersionLast="47" xr6:coauthVersionMax="47" xr10:uidLastSave="{00000000-0000-0000-0000-000000000000}"/>
  <bookViews>
    <workbookView xWindow="-120" yWindow="-120" windowWidth="29040" windowHeight="15720" xr2:uid="{00000000-000D-0000-FFFF-FFFF00000000}"/>
  </bookViews>
  <sheets>
    <sheet name="PLANILHA ORÇAMENTÁRIA" sheetId="3" r:id="rId1"/>
    <sheet name="CRONOGRAMA FISCO-FINANCEIRO" sheetId="6" r:id="rId2"/>
    <sheet name="BDI" sheetId="7" r:id="rId3"/>
    <sheet name="ENCARGOS SOCIAIS" sheetId="8" r:id="rId4"/>
  </sheets>
  <definedNames>
    <definedName name="_xlnm.Print_Area" localSheetId="1">'CRONOGRAMA FISCO-FINANCEIRO'!$A$1:$R$37</definedName>
    <definedName name="_xlnm.Print_Area" localSheetId="0">'PLANILHA ORÇAMENTÁRIA'!$A$1:$G$359</definedName>
    <definedName name="BDI" comment="Coluna BDI">1+(INDEX(#REF!,ROW())/100)</definedName>
    <definedName name="BDI.Opcao" hidden="1">#REF!</definedName>
    <definedName name="ContraPart1" comment="Contrapartida1: coluna auxiliar para cálculo da contrapartida">#REF!-SUMIF(#REF!,"&gt;=0",#REF!)</definedName>
    <definedName name="ContraPart2" comment="Diferença entre a contrapartida efetiva menos as contrapartidas informadas pelo usuário (Fin, Física e/ou Outras Fontes)">MAX(#REF!-SUM(#REF!),0)</definedName>
    <definedName name="DESONERACAO" hidden="1">IF(OR(Import.Desoneracao="DESONERADO",Import.Desoneracao="SIM"),"SIM","NÃO")</definedName>
    <definedName name="Import.Desoneracao" hidden="1">OFFSET(#REF!,0,-1)</definedName>
    <definedName name="Item" comment="Coluna Número do Macroitem">INDEX(#REF!,ROW())</definedName>
    <definedName name="ListaNomes" comment="Indica os nomes dos Responsáveis Técnicos peloOrçamento, Fiscalização e Execução">#REF!</definedName>
    <definedName name="Macroitem" comment="Mostra o valor da Coluna Total Macroitem na linha pesquisada.">INDEX(#REF!,ROW())</definedName>
    <definedName name="Macroitem1" comment="Indica o valor da coluna Total Macroitem 1">INDEX(#REF!,ROW())</definedName>
    <definedName name="Macroitem2" comment="Indica o valor da coluna Total Macroitem 2">INDEX(#REF!,ROW())</definedName>
    <definedName name="Macroitem3" comment="Indica o valor da coluna Total Macroitem 3">INDEX(#REF!,ROW())</definedName>
    <definedName name="MacroitemAc">INDEX(#REF!,ROW())</definedName>
    <definedName name="MacroitemPer">INDEX(#REF!,ROW())</definedName>
    <definedName name="MacroitemRet">INDEX(#REF!,ROW())</definedName>
    <definedName name="matriz">#REF!</definedName>
    <definedName name="matriz2">#REF!</definedName>
    <definedName name="Medicao1" comment="Indica a posicao na Tabela Matriz do BM 01">INDEX(#REF!,ROW())</definedName>
    <definedName name="ORÇAMENTO.BancoRef" hidden="1">'PLANILHA ORÇAMENTÁRIA'!$F$10</definedName>
    <definedName name="ORÇAMENTO.CustoUnitario" hidden="1">ROUND('PLANILHA ORÇAMENTÁRIA'!$U1,15-13*'PLANILHA ORÇAMENTÁRIA'!$AF$10)</definedName>
    <definedName name="ORÇAMENTO.PrecoUnitarioLicitado" hidden="1">'PLANILHA ORÇAMENTÁRIA'!$AL1</definedName>
    <definedName name="Quantidade" comment="Coluna Quantidade">INDEX(#REF!,ROW())</definedName>
    <definedName name="Quantidade1" comment="Coluna Quantidade1 (Licitados)">INDEX(#REF!,ROW())</definedName>
    <definedName name="Quantidade2" comment="Coluna Quantidade2 (Reprogramado Vigente)">INDEX(#REF!,ROW())</definedName>
    <definedName name="Quantidade3" comment="Coluna Quantidade3 (Reprogramado Proposto)">INDEX(#REF!,ROW())</definedName>
    <definedName name="QuantidadeAc">SUM(OFFSET([0]!Medicao1,0,0,1,#REF!))</definedName>
    <definedName name="QuantidadePeriodo">INDEX([0]!TabMedicao,ROW(),#REF!)</definedName>
    <definedName name="REFERENCIA.Descricao" hidden="1">IF(ISNUMBER('PLANILHA ORÇAMENTÁRIA'!$AF1),OFFSET(INDIRECT(ORÇAMENTO.BancoRef),'PLANILHA ORÇAMENTÁRIA'!$AF1-1,3,1),'PLANILHA ORÇAMENTÁRIA'!$AF1)</definedName>
    <definedName name="REFERENCIA.Unidade" hidden="1">IF(ISNUMBER('PLANILHA ORÇAMENTÁRIA'!$AF1),OFFSET(INDIRECT(ORÇAMENTO.BancoRef),'PLANILHA ORÇAMENTÁRIA'!$AF1-1,4,1),"-")</definedName>
    <definedName name="Registro" comment="Indica o número de ART ou RRT informada na planiha Dados Iniciais, de acordo com o nome escolhido no campo acima, na seta.">IF(INDIRECT(ADDRESS(ROW()-1,COLUMN()))=#REF!,#REF!,IF(INDIRECT(ADDRESS(ROW()-1,COLUMN()))=#REF!,#REF!,IF(INDIRECT(ADDRESS(ROW()-1,COLUMN()))=#REF!,#REF!,"")))</definedName>
    <definedName name="ResParcial" comment="Seleção parcial do Total Subitens referente à um Macroitem específico">OFFSET([0]!Subitem,0,0,MATCH(VLOOKUP("Macroitem",[0]!TabAux,1,FALSE),[0]!TabAux,0),1)</definedName>
    <definedName name="ResParcial1" comment="Seleção parcial do Total Subitens1 referente à um Macroitem específico (licitado)">OFFSET([0]!Subitem1,0,0,MATCH(VLOOKUP("Macroitem",[0]!TabAux,1,FALSE),[0]!TabAux,0),1)</definedName>
    <definedName name="ResParcial2" comment="Seleção parcial do Total Subitens2 referente à um Macroitem específico (Reprogramado Vigente)">OFFSET([0]!Subitem2,0,0,MATCH(VLOOKUP("Macroitem",[0]!TabAux,1,FALSE),[0]!TabAux,0),1)</definedName>
    <definedName name="ResParcial3" comment="Seleção parcial do Total Subitens3 referente à um Macroitem específico (Reprogramado Proposto)">OFFSET([0]!Subitem3,0,0,MATCH(VLOOKUP("Macroitem",[0]!TabAux,1,FALSE),[0]!TabAux,0),1)</definedName>
    <definedName name="ResParcialAc">OFFSET([0]!SubitemAc,0,0,MATCH(VLOOKUP("Macroitem",[0]!TabAux,1,FALSE),[0]!TabAux,0),1)</definedName>
    <definedName name="ResParcialPer">OFFSET([0]!SubitemPer,0,0,MATCH(VLOOKUP("Macroitem",[0]!TabAux,1,FALSE),[0]!TabAux,0),1)</definedName>
    <definedName name="ResParcialRet">OFFSET([0]!SubitemRet,0,0,MATCH(VLOOKUP("Macroitem",[0]!TabAux,1,FALSE),[0]!TabAux,0),1)</definedName>
    <definedName name="Subitem" comment="Coluna Total Subitens">INDEX(#REF!,ROW())</definedName>
    <definedName name="Subitem1" comment="Indica o valor da Coluna Total Subitem1">INDEX(#REF!,ROW())</definedName>
    <definedName name="Subitem2" comment="Indica o valor da Coluna Total Subitem2">INDEX(#REF!,ROW())</definedName>
    <definedName name="Subitem3" comment="Indica o valor da Coluna Total Subitem3">INDEX(#REF!,ROW())</definedName>
    <definedName name="SubitemAc">INDEX(#REF!,ROW())</definedName>
    <definedName name="SubitemPer">INDEX(#REF!,ROW())</definedName>
    <definedName name="SubitemRet">INDEX(#REF!,ROW())</definedName>
    <definedName name="TabAux" comment="Tabela auxiliar para pesquisa do termo &quot;Macroitem&quot;, necessário para funcionamento da planilha. ">#REF!</definedName>
    <definedName name="TabAuxRes" comment="Tabela Matriz da coluna auxiliar, utilizada para Resumo da Reprogramação">#REF!</definedName>
    <definedName name="TabMedicao" comment="Tabela onde é apontado os quantitativos medidos de cada mês.">#REF!</definedName>
    <definedName name="TESTE">#REF!*#REF!</definedName>
    <definedName name="TIPOORCAMENTO" hidden="1">IF(VALUE(#REF!)=2,"Licitado","Proposto")</definedName>
    <definedName name="TotalQ1C2" comment="Multiplica o valor da coluna Quantidade1 pelo valor da coluna Custo Unitário2, quando somente o custo unitário é reprogramado.">[0]!Quantidade1*[0]!Unitario2</definedName>
    <definedName name="TotalQ2C1" comment="Multiplica o valor da coluna Quantidade2 pelo valor da coluna Custo Unitário1, quando somente a quantidade é reprogramada.">[0]!Quantidade2*[0]!Unitario1</definedName>
    <definedName name="TotalQ2C2" comment="Multiplica o valor da coluna Quantidade2 pelo valor da coluna Custo Unitário2 (Ambos Reprogramados Vigentes), quando ambos são diferentes dos respectivos Licitados">[0]!Quantidade2*[0]!Unitario2</definedName>
    <definedName name="TotalSubitem1" comment="Multiplica o valor da coluna Quantidade1 pelo valor da coluna Custo Unitário1 (Licitados), linha a linha, sem função arredondar">[0]!Quantidade1*[0]!Unitario1</definedName>
    <definedName name="Unitario1" comment="Coluna Custo Unitário 1 (Licitados)">INDEX(#REF!,ROW())</definedName>
    <definedName name="Unitario2" comment="Coluna Custo Unitário 2 (Reprogramado Vigente)">INDEX(#REF!,ROW())</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7" l="1"/>
  <c r="A6" i="7"/>
  <c r="A5" i="7"/>
  <c r="A4" i="7"/>
  <c r="A3" i="7"/>
  <c r="A2" i="7"/>
  <c r="B9" i="6"/>
  <c r="B8" i="6"/>
  <c r="B7" i="6"/>
  <c r="C9" i="6"/>
  <c r="C8" i="6"/>
  <c r="C7" i="6"/>
  <c r="B6" i="6"/>
  <c r="C6" i="6"/>
  <c r="B5" i="6"/>
  <c r="C5" i="6"/>
  <c r="B4" i="6"/>
  <c r="C4" i="6"/>
  <c r="B33" i="6"/>
  <c r="B32" i="6"/>
  <c r="B31" i="6"/>
  <c r="B30" i="6"/>
  <c r="B29" i="6"/>
  <c r="B28" i="6"/>
  <c r="B27" i="6"/>
  <c r="B26" i="6"/>
  <c r="B25" i="6"/>
  <c r="B24" i="6"/>
  <c r="B23" i="6"/>
  <c r="B22" i="6"/>
  <c r="G356" i="3" l="1"/>
  <c r="G355" i="3"/>
  <c r="G354" i="3"/>
  <c r="G353" i="3"/>
  <c r="G352" i="3"/>
  <c r="G351" i="3"/>
  <c r="G350" i="3"/>
  <c r="G349" i="3"/>
  <c r="G348" i="3"/>
  <c r="G342" i="3"/>
  <c r="G341" i="3"/>
  <c r="G340" i="3"/>
  <c r="G339" i="3"/>
  <c r="G338" i="3"/>
  <c r="G337" i="3"/>
  <c r="G336" i="3"/>
  <c r="G330" i="3"/>
  <c r="G329" i="3"/>
  <c r="G328" i="3"/>
  <c r="G327" i="3"/>
  <c r="G326" i="3"/>
  <c r="G325" i="3"/>
  <c r="G324" i="3"/>
  <c r="G323" i="3"/>
  <c r="G322" i="3"/>
  <c r="G321" i="3"/>
  <c r="G320" i="3"/>
  <c r="G319" i="3"/>
  <c r="G318" i="3"/>
  <c r="G317" i="3"/>
  <c r="G316" i="3"/>
  <c r="G315" i="3"/>
  <c r="G314" i="3"/>
  <c r="G313" i="3"/>
  <c r="G312" i="3"/>
  <c r="G307" i="3"/>
  <c r="G306" i="3"/>
  <c r="G305" i="3"/>
  <c r="G304" i="3"/>
  <c r="G303" i="3"/>
  <c r="G302" i="3"/>
  <c r="G301" i="3"/>
  <c r="G300" i="3"/>
  <c r="G299" i="3"/>
  <c r="G298" i="3"/>
  <c r="G288" i="3"/>
  <c r="G286" i="3"/>
  <c r="G285" i="3"/>
  <c r="G284" i="3"/>
  <c r="G283" i="3"/>
  <c r="G282" i="3"/>
  <c r="G281" i="3"/>
  <c r="G280" i="3"/>
  <c r="G279" i="3"/>
  <c r="G278" i="3"/>
  <c r="G277" i="3"/>
  <c r="G276" i="3"/>
  <c r="G275" i="3"/>
  <c r="G274" i="3"/>
  <c r="G273" i="3"/>
  <c r="G272" i="3"/>
  <c r="G271" i="3"/>
  <c r="G296" i="3"/>
  <c r="G295" i="3"/>
  <c r="G294" i="3"/>
  <c r="G293" i="3"/>
  <c r="G292" i="3"/>
  <c r="G291" i="3"/>
  <c r="G290" i="3"/>
  <c r="G289" i="3"/>
  <c r="G270" i="3"/>
  <c r="G269" i="3"/>
  <c r="G268" i="3"/>
  <c r="G267" i="3"/>
  <c r="G266" i="3"/>
  <c r="G265" i="3"/>
  <c r="G264" i="3"/>
  <c r="G262" i="3"/>
  <c r="G261" i="3"/>
  <c r="G260" i="3"/>
  <c r="G259" i="3"/>
  <c r="G258" i="3"/>
  <c r="G257" i="3"/>
  <c r="G256" i="3"/>
  <c r="G255" i="3"/>
  <c r="G254" i="3"/>
  <c r="G253" i="3"/>
  <c r="G252" i="3"/>
  <c r="G251" i="3"/>
  <c r="G250" i="3"/>
  <c r="G249" i="3"/>
  <c r="G248" i="3"/>
  <c r="G247" i="3"/>
  <c r="G246" i="3"/>
  <c r="G245" i="3"/>
  <c r="G244" i="3"/>
  <c r="G243" i="3"/>
  <c r="G242" i="3"/>
  <c r="G241" i="3"/>
  <c r="G240" i="3"/>
  <c r="G239" i="3"/>
  <c r="G238" i="3"/>
  <c r="G237" i="3"/>
  <c r="G236" i="3"/>
  <c r="G235" i="3"/>
  <c r="G234" i="3"/>
  <c r="G233" i="3"/>
  <c r="G232" i="3"/>
  <c r="G231" i="3"/>
  <c r="G230" i="3"/>
  <c r="G229" i="3"/>
  <c r="G228" i="3"/>
  <c r="G227" i="3"/>
  <c r="G226" i="3"/>
  <c r="G221" i="3"/>
  <c r="G220" i="3"/>
  <c r="G219" i="3"/>
  <c r="G218" i="3"/>
  <c r="G217" i="3"/>
  <c r="G211" i="3"/>
  <c r="G210" i="3"/>
  <c r="G209" i="3"/>
  <c r="G208" i="3"/>
  <c r="G202" i="3"/>
  <c r="G201" i="3"/>
  <c r="G200" i="3"/>
  <c r="G199" i="3"/>
  <c r="G198" i="3"/>
  <c r="G197" i="3"/>
  <c r="G196" i="3"/>
  <c r="G195" i="3"/>
  <c r="G194" i="3"/>
  <c r="G193" i="3"/>
  <c r="G192" i="3"/>
  <c r="G191" i="3"/>
  <c r="G190" i="3"/>
  <c r="G189" i="3"/>
  <c r="G188" i="3"/>
  <c r="G187" i="3"/>
  <c r="G186" i="3"/>
  <c r="G185" i="3"/>
  <c r="G184" i="3"/>
  <c r="G178" i="3"/>
  <c r="G177" i="3"/>
  <c r="G176" i="3"/>
  <c r="G175" i="3"/>
  <c r="G174" i="3"/>
  <c r="G173" i="3"/>
  <c r="G172" i="3"/>
  <c r="G171" i="3"/>
  <c r="G170" i="3"/>
  <c r="G169" i="3"/>
  <c r="G168" i="3"/>
  <c r="G167" i="3"/>
  <c r="G166" i="3"/>
  <c r="G165" i="3"/>
  <c r="G164" i="3"/>
  <c r="G163" i="3"/>
  <c r="G162" i="3"/>
  <c r="G161" i="3"/>
  <c r="G160" i="3"/>
  <c r="G154" i="3"/>
  <c r="G153" i="3"/>
  <c r="G152" i="3"/>
  <c r="G151" i="3"/>
  <c r="G150" i="3"/>
  <c r="G149" i="3"/>
  <c r="G148" i="3"/>
  <c r="G147" i="3"/>
  <c r="G146" i="3"/>
  <c r="G145" i="3"/>
  <c r="G144" i="3"/>
  <c r="G137" i="3"/>
  <c r="G136" i="3"/>
  <c r="G130" i="3"/>
  <c r="G129" i="3"/>
  <c r="G119" i="3"/>
  <c r="G118" i="3"/>
  <c r="G121" i="3"/>
  <c r="G28" i="3"/>
  <c r="G27" i="3"/>
  <c r="G26" i="3"/>
  <c r="G25" i="3"/>
  <c r="G106" i="3"/>
  <c r="G104" i="3"/>
  <c r="G103" i="3"/>
  <c r="G102" i="3"/>
  <c r="G95" i="3"/>
  <c r="G94" i="3"/>
  <c r="G98" i="3"/>
  <c r="G97" i="3"/>
  <c r="G92" i="3"/>
  <c r="G91" i="3"/>
  <c r="G90" i="3"/>
  <c r="G89" i="3"/>
  <c r="G88" i="3"/>
  <c r="G87" i="3"/>
  <c r="G86" i="3"/>
  <c r="G85" i="3"/>
  <c r="G73" i="3"/>
  <c r="G71" i="3"/>
  <c r="G69" i="3"/>
  <c r="G68" i="3"/>
  <c r="G67" i="3"/>
  <c r="G66" i="3"/>
  <c r="G65" i="3"/>
  <c r="G63" i="3"/>
  <c r="G62" i="3"/>
  <c r="G61" i="3"/>
  <c r="G60" i="3"/>
  <c r="G59" i="3"/>
  <c r="G58" i="3"/>
  <c r="G56" i="3"/>
  <c r="G55" i="3"/>
  <c r="G54" i="3"/>
  <c r="G53" i="3"/>
  <c r="G52" i="3"/>
  <c r="G51" i="3"/>
  <c r="G50" i="3"/>
  <c r="G45" i="3"/>
  <c r="G44" i="3"/>
  <c r="G43" i="3"/>
  <c r="G41" i="3"/>
  <c r="G40" i="3"/>
  <c r="G38" i="3"/>
  <c r="G37" i="3"/>
  <c r="G36" i="3"/>
  <c r="G35" i="3"/>
  <c r="G34" i="3"/>
  <c r="G33" i="3"/>
  <c r="G42" i="3"/>
  <c r="G21" i="3"/>
  <c r="G20" i="3"/>
  <c r="G19" i="3"/>
  <c r="G18" i="3"/>
  <c r="G17" i="3"/>
  <c r="G16" i="3"/>
  <c r="G15" i="3"/>
  <c r="G14" i="3"/>
  <c r="G139" i="3"/>
  <c r="G347" i="3"/>
  <c r="G343" i="3"/>
  <c r="G335" i="3"/>
  <c r="G331" i="3"/>
  <c r="G311" i="3"/>
  <c r="G297" i="3"/>
  <c r="G216" i="3"/>
  <c r="G222" i="3" s="1"/>
  <c r="W29" i="6" s="1"/>
  <c r="G212" i="3"/>
  <c r="G207" i="3"/>
  <c r="G203" i="3"/>
  <c r="G183" i="3"/>
  <c r="G179" i="3"/>
  <c r="G159" i="3"/>
  <c r="G155" i="3"/>
  <c r="G143" i="3"/>
  <c r="G138" i="3"/>
  <c r="G111" i="3"/>
  <c r="G110" i="3"/>
  <c r="G132" i="3"/>
  <c r="G131" i="3"/>
  <c r="G128" i="3"/>
  <c r="G127" i="3"/>
  <c r="G122" i="3"/>
  <c r="G120" i="3"/>
  <c r="G117" i="3"/>
  <c r="G116" i="3"/>
  <c r="G115" i="3"/>
  <c r="G78" i="3"/>
  <c r="G79" i="3"/>
  <c r="G80" i="3"/>
  <c r="G105" i="3"/>
  <c r="B21" i="6"/>
  <c r="B20" i="6"/>
  <c r="B15" i="6"/>
  <c r="B16" i="6"/>
  <c r="B17" i="6"/>
  <c r="B7" i="8"/>
  <c r="B6" i="8"/>
  <c r="B7" i="7"/>
  <c r="B6" i="7"/>
  <c r="B3" i="7"/>
  <c r="B3" i="8"/>
  <c r="A3" i="8"/>
  <c r="A5" i="6"/>
  <c r="J25" i="8"/>
  <c r="J19" i="8"/>
  <c r="J34" i="8"/>
  <c r="J32" i="8"/>
  <c r="J29" i="8"/>
  <c r="B2" i="8"/>
  <c r="G13" i="3"/>
  <c r="B2" i="7"/>
  <c r="Q29" i="6" l="1"/>
  <c r="K29" i="6"/>
  <c r="S29" i="6"/>
  <c r="I29" i="6"/>
  <c r="M29" i="6"/>
  <c r="U29" i="6"/>
  <c r="G29" i="6"/>
  <c r="E29" i="6"/>
  <c r="O29" i="6"/>
  <c r="G133" i="3"/>
  <c r="W23" i="6" s="1"/>
  <c r="G140" i="3"/>
  <c r="W24" i="6" s="1"/>
  <c r="G180" i="3"/>
  <c r="W26" i="6" s="1"/>
  <c r="G332" i="3"/>
  <c r="W31" i="6" s="1"/>
  <c r="G156" i="3"/>
  <c r="W25" i="6" s="1"/>
  <c r="G123" i="3"/>
  <c r="W22" i="6" s="1"/>
  <c r="G204" i="3"/>
  <c r="W27" i="6" s="1"/>
  <c r="G344" i="3"/>
  <c r="W32" i="6" s="1"/>
  <c r="G107" i="3"/>
  <c r="G99" i="3"/>
  <c r="G308" i="3"/>
  <c r="W30" i="6" s="1"/>
  <c r="W20" i="6"/>
  <c r="S20" i="6" s="1"/>
  <c r="G213" i="3"/>
  <c r="W28" i="6" s="1"/>
  <c r="G357" i="3"/>
  <c r="W33" i="6" s="1"/>
  <c r="Q20" i="6"/>
  <c r="G29" i="3"/>
  <c r="W15" i="6" s="1"/>
  <c r="G46" i="3"/>
  <c r="G22" i="3"/>
  <c r="G112" i="3"/>
  <c r="W21" i="6" s="1"/>
  <c r="G20" i="6"/>
  <c r="I20" i="6"/>
  <c r="J35" i="8"/>
  <c r="K18" i="7"/>
  <c r="S27" i="6" l="1"/>
  <c r="O27" i="6"/>
  <c r="E27" i="6"/>
  <c r="M27" i="6"/>
  <c r="G27" i="6"/>
  <c r="U27" i="6"/>
  <c r="Q27" i="6"/>
  <c r="I27" i="6"/>
  <c r="K27" i="6"/>
  <c r="E28" i="6"/>
  <c r="U28" i="6"/>
  <c r="O28" i="6"/>
  <c r="Q28" i="6"/>
  <c r="M28" i="6"/>
  <c r="G28" i="6"/>
  <c r="K28" i="6"/>
  <c r="I28" i="6"/>
  <c r="S28" i="6"/>
  <c r="U33" i="6"/>
  <c r="K33" i="6"/>
  <c r="G33" i="6"/>
  <c r="I33" i="6"/>
  <c r="O33" i="6"/>
  <c r="Q33" i="6"/>
  <c r="E33" i="6"/>
  <c r="S33" i="6"/>
  <c r="M33" i="6"/>
  <c r="U25" i="6"/>
  <c r="K25" i="6"/>
  <c r="I25" i="6"/>
  <c r="E25" i="6"/>
  <c r="Q25" i="6"/>
  <c r="G25" i="6"/>
  <c r="M25" i="6"/>
  <c r="O25" i="6"/>
  <c r="S25" i="6"/>
  <c r="O31" i="6"/>
  <c r="E31" i="6"/>
  <c r="K31" i="6"/>
  <c r="I31" i="6"/>
  <c r="M31" i="6"/>
  <c r="S31" i="6"/>
  <c r="G31" i="6"/>
  <c r="U31" i="6"/>
  <c r="Q31" i="6"/>
  <c r="Q26" i="6"/>
  <c r="M26" i="6"/>
  <c r="U26" i="6"/>
  <c r="O26" i="6"/>
  <c r="K26" i="6"/>
  <c r="I26" i="6"/>
  <c r="S26" i="6"/>
  <c r="E26" i="6"/>
  <c r="G26" i="6"/>
  <c r="O22" i="6"/>
  <c r="G22" i="6"/>
  <c r="M22" i="6"/>
  <c r="K22" i="6"/>
  <c r="Q22" i="6"/>
  <c r="E22" i="6"/>
  <c r="I22" i="6"/>
  <c r="U22" i="6"/>
  <c r="S22" i="6"/>
  <c r="E20" i="6"/>
  <c r="O30" i="6"/>
  <c r="M30" i="6"/>
  <c r="K30" i="6"/>
  <c r="G30" i="6"/>
  <c r="U30" i="6"/>
  <c r="S30" i="6"/>
  <c r="E30" i="6"/>
  <c r="Q30" i="6"/>
  <c r="I30" i="6"/>
  <c r="O20" i="6"/>
  <c r="G24" i="6"/>
  <c r="E24" i="6"/>
  <c r="O24" i="6"/>
  <c r="S24" i="6"/>
  <c r="U24" i="6"/>
  <c r="Q24" i="6"/>
  <c r="M24" i="6"/>
  <c r="I24" i="6"/>
  <c r="K24" i="6"/>
  <c r="M20" i="6"/>
  <c r="U20" i="6"/>
  <c r="O23" i="6"/>
  <c r="Q23" i="6"/>
  <c r="U23" i="6"/>
  <c r="M23" i="6"/>
  <c r="E23" i="6"/>
  <c r="I23" i="6"/>
  <c r="S23" i="6"/>
  <c r="G23" i="6"/>
  <c r="K23" i="6"/>
  <c r="K20" i="6"/>
  <c r="U32" i="6"/>
  <c r="M32" i="6"/>
  <c r="O32" i="6"/>
  <c r="K32" i="6"/>
  <c r="S32" i="6"/>
  <c r="Q32" i="6"/>
  <c r="E32" i="6"/>
  <c r="G32" i="6"/>
  <c r="I32" i="6"/>
  <c r="U15" i="6"/>
  <c r="S15" i="6"/>
  <c r="Q15" i="6"/>
  <c r="M21" i="6"/>
  <c r="Q21" i="6"/>
  <c r="U21" i="6"/>
  <c r="S21" i="6"/>
  <c r="O15" i="6"/>
  <c r="I15" i="6"/>
  <c r="K15" i="6"/>
  <c r="M15" i="6"/>
  <c r="K21" i="6"/>
  <c r="I21" i="6"/>
  <c r="O21" i="6"/>
  <c r="B6" i="3"/>
  <c r="B5" i="7"/>
  <c r="B5" i="8" s="1"/>
  <c r="B14" i="6"/>
  <c r="B18" i="6"/>
  <c r="B19" i="6"/>
  <c r="G74" i="3"/>
  <c r="W17" i="6" l="1"/>
  <c r="G81" i="3"/>
  <c r="G359" i="3" s="1"/>
  <c r="U17" i="6" l="1"/>
  <c r="Q17" i="6"/>
  <c r="S17" i="6"/>
  <c r="E17" i="6"/>
  <c r="M17" i="6"/>
  <c r="K17" i="6"/>
  <c r="I17" i="6"/>
  <c r="O17" i="6"/>
  <c r="H353" i="3" l="1"/>
  <c r="H355" i="3"/>
  <c r="H356" i="3"/>
  <c r="H348" i="3"/>
  <c r="H351" i="3"/>
  <c r="H352" i="3"/>
  <c r="H350" i="3"/>
  <c r="H349" i="3"/>
  <c r="H354" i="3"/>
  <c r="H336" i="3"/>
  <c r="H341" i="3"/>
  <c r="H340" i="3"/>
  <c r="H338" i="3"/>
  <c r="H339" i="3"/>
  <c r="H342" i="3"/>
  <c r="H337" i="3"/>
  <c r="H315" i="3"/>
  <c r="H320" i="3"/>
  <c r="H313" i="3"/>
  <c r="H329" i="3"/>
  <c r="H322" i="3"/>
  <c r="H312" i="3"/>
  <c r="H314" i="3"/>
  <c r="H323" i="3"/>
  <c r="H325" i="3"/>
  <c r="H327" i="3"/>
  <c r="H324" i="3"/>
  <c r="H317" i="3"/>
  <c r="H319" i="3"/>
  <c r="H326" i="3"/>
  <c r="H328" i="3"/>
  <c r="H321" i="3"/>
  <c r="H330" i="3"/>
  <c r="H316" i="3"/>
  <c r="H318" i="3"/>
  <c r="H300" i="3"/>
  <c r="H298" i="3"/>
  <c r="H303" i="3"/>
  <c r="H304" i="3"/>
  <c r="H302" i="3"/>
  <c r="H307" i="3"/>
  <c r="H301" i="3"/>
  <c r="H306" i="3"/>
  <c r="H305" i="3"/>
  <c r="H299" i="3"/>
  <c r="H286" i="3"/>
  <c r="H278" i="3"/>
  <c r="H276" i="3"/>
  <c r="H284" i="3"/>
  <c r="H272" i="3"/>
  <c r="H271" i="3"/>
  <c r="H285" i="3"/>
  <c r="H281" i="3"/>
  <c r="H280" i="3"/>
  <c r="H279" i="3"/>
  <c r="H275" i="3"/>
  <c r="H282" i="3"/>
  <c r="H288" i="3"/>
  <c r="H283" i="3"/>
  <c r="H274" i="3"/>
  <c r="H277" i="3"/>
  <c r="H273" i="3"/>
  <c r="H226" i="3"/>
  <c r="H262" i="3"/>
  <c r="H235" i="3"/>
  <c r="H251" i="3"/>
  <c r="H268" i="3"/>
  <c r="H250" i="3"/>
  <c r="H232" i="3"/>
  <c r="H248" i="3"/>
  <c r="H265" i="3"/>
  <c r="H230" i="3"/>
  <c r="H233" i="3"/>
  <c r="H249" i="3"/>
  <c r="H266" i="3"/>
  <c r="H246" i="3"/>
  <c r="H243" i="3"/>
  <c r="H294" i="3"/>
  <c r="H256" i="3"/>
  <c r="H291" i="3"/>
  <c r="H241" i="3"/>
  <c r="H292" i="3"/>
  <c r="H254" i="3"/>
  <c r="H247" i="3"/>
  <c r="H264" i="3"/>
  <c r="H244" i="3"/>
  <c r="H260" i="3"/>
  <c r="H229" i="3"/>
  <c r="H261" i="3"/>
  <c r="H234" i="3"/>
  <c r="H293" i="3"/>
  <c r="H239" i="3"/>
  <c r="H255" i="3"/>
  <c r="H290" i="3"/>
  <c r="H258" i="3"/>
  <c r="H236" i="3"/>
  <c r="H252" i="3"/>
  <c r="H269" i="3"/>
  <c r="H242" i="3"/>
  <c r="H237" i="3"/>
  <c r="H253" i="3"/>
  <c r="H270" i="3"/>
  <c r="H227" i="3"/>
  <c r="H259" i="3"/>
  <c r="H267" i="3"/>
  <c r="H240" i="3"/>
  <c r="H289" i="3"/>
  <c r="H257" i="3"/>
  <c r="H231" i="3"/>
  <c r="H238" i="3"/>
  <c r="H228" i="3"/>
  <c r="H295" i="3"/>
  <c r="H245" i="3"/>
  <c r="H296" i="3"/>
  <c r="H218" i="3"/>
  <c r="H221" i="3"/>
  <c r="H219" i="3"/>
  <c r="H220" i="3"/>
  <c r="H217" i="3"/>
  <c r="H210" i="3"/>
  <c r="H208" i="3"/>
  <c r="H211" i="3"/>
  <c r="H209" i="3"/>
  <c r="H191" i="3"/>
  <c r="H185" i="3"/>
  <c r="H201" i="3"/>
  <c r="H192" i="3"/>
  <c r="H194" i="3"/>
  <c r="H184" i="3"/>
  <c r="H195" i="3"/>
  <c r="H202" i="3"/>
  <c r="H197" i="3"/>
  <c r="H188" i="3"/>
  <c r="H199" i="3"/>
  <c r="H189" i="3"/>
  <c r="H187" i="3"/>
  <c r="H200" i="3"/>
  <c r="H198" i="3"/>
  <c r="H193" i="3"/>
  <c r="H186" i="3"/>
  <c r="H196" i="3"/>
  <c r="H190" i="3"/>
  <c r="H171" i="3"/>
  <c r="H172" i="3"/>
  <c r="H165" i="3"/>
  <c r="H163" i="3"/>
  <c r="H170" i="3"/>
  <c r="H160" i="3"/>
  <c r="H176" i="3"/>
  <c r="H169" i="3"/>
  <c r="H175" i="3"/>
  <c r="H174" i="3"/>
  <c r="H164" i="3"/>
  <c r="H167" i="3"/>
  <c r="H173" i="3"/>
  <c r="H162" i="3"/>
  <c r="H178" i="3"/>
  <c r="H168" i="3"/>
  <c r="H161" i="3"/>
  <c r="H177" i="3"/>
  <c r="H166" i="3"/>
  <c r="H147" i="3"/>
  <c r="H152" i="3"/>
  <c r="H146" i="3"/>
  <c r="H151" i="3"/>
  <c r="H145" i="3"/>
  <c r="H150" i="3"/>
  <c r="H144" i="3"/>
  <c r="H149" i="3"/>
  <c r="H154" i="3"/>
  <c r="H148" i="3"/>
  <c r="H153" i="3"/>
  <c r="H136" i="3"/>
  <c r="H137" i="3"/>
  <c r="H129" i="3"/>
  <c r="H130" i="3"/>
  <c r="H121" i="3"/>
  <c r="H118" i="3"/>
  <c r="H119" i="3"/>
  <c r="H103" i="3"/>
  <c r="H102" i="3"/>
  <c r="H104" i="3"/>
  <c r="H106" i="3"/>
  <c r="H95" i="3"/>
  <c r="H94" i="3"/>
  <c r="H97" i="3"/>
  <c r="H98" i="3"/>
  <c r="H89" i="3"/>
  <c r="H91" i="3"/>
  <c r="H88" i="3"/>
  <c r="H87" i="3"/>
  <c r="H86" i="3"/>
  <c r="H85" i="3"/>
  <c r="H90" i="3"/>
  <c r="H92" i="3"/>
  <c r="H62" i="3"/>
  <c r="H59" i="3"/>
  <c r="H73" i="3"/>
  <c r="H50" i="3"/>
  <c r="H52" i="3"/>
  <c r="H66" i="3"/>
  <c r="H68" i="3"/>
  <c r="H61" i="3"/>
  <c r="H63" i="3"/>
  <c r="H53" i="3"/>
  <c r="H58" i="3"/>
  <c r="H56" i="3"/>
  <c r="H67" i="3"/>
  <c r="H71" i="3"/>
  <c r="H51" i="3"/>
  <c r="H65" i="3"/>
  <c r="H60" i="3"/>
  <c r="H54" i="3"/>
  <c r="H55" i="3"/>
  <c r="H69" i="3"/>
  <c r="H45" i="3"/>
  <c r="H43" i="3"/>
  <c r="H44" i="3"/>
  <c r="H42" i="3"/>
  <c r="H34" i="3"/>
  <c r="H36" i="3"/>
  <c r="H41" i="3"/>
  <c r="H38" i="3"/>
  <c r="H40" i="3"/>
  <c r="H35" i="3"/>
  <c r="H33" i="3"/>
  <c r="H37" i="3"/>
  <c r="H28" i="3"/>
  <c r="H27" i="3"/>
  <c r="H21" i="3"/>
  <c r="H15" i="3"/>
  <c r="H14" i="3"/>
  <c r="H19" i="3"/>
  <c r="H18" i="3"/>
  <c r="H16" i="3"/>
  <c r="H17" i="3"/>
  <c r="H20" i="3"/>
  <c r="H139" i="3"/>
  <c r="H216" i="3"/>
  <c r="H331" i="3"/>
  <c r="H343" i="3"/>
  <c r="H335" i="3"/>
  <c r="H311" i="3"/>
  <c r="H297" i="3"/>
  <c r="H347" i="3"/>
  <c r="H222" i="3"/>
  <c r="H332" i="3"/>
  <c r="H344" i="3"/>
  <c r="H357" i="3"/>
  <c r="H308" i="3"/>
  <c r="H207" i="3"/>
  <c r="H183" i="3"/>
  <c r="H203" i="3"/>
  <c r="H212" i="3"/>
  <c r="H213" i="3"/>
  <c r="H204" i="3"/>
  <c r="H179" i="3"/>
  <c r="H155" i="3"/>
  <c r="H159" i="3"/>
  <c r="H180" i="3"/>
  <c r="H156" i="3"/>
  <c r="H143" i="3"/>
  <c r="H138" i="3"/>
  <c r="H140" i="3"/>
  <c r="H133" i="3"/>
  <c r="H131" i="3"/>
  <c r="H128" i="3"/>
  <c r="H132" i="3"/>
  <c r="H127" i="3"/>
  <c r="H116" i="3"/>
  <c r="H120" i="3"/>
  <c r="H117" i="3"/>
  <c r="H122" i="3"/>
  <c r="H123" i="3"/>
  <c r="H115" i="3"/>
  <c r="W16" i="6"/>
  <c r="G15" i="6"/>
  <c r="E15" i="6"/>
  <c r="E21" i="6"/>
  <c r="G21" i="6"/>
  <c r="Q16" i="6" l="1"/>
  <c r="U16" i="6"/>
  <c r="S16" i="6"/>
  <c r="K16" i="6"/>
  <c r="I16" i="6"/>
  <c r="M16" i="6"/>
  <c r="O16" i="6"/>
  <c r="H110" i="3"/>
  <c r="H111" i="3"/>
  <c r="H107" i="3"/>
  <c r="H105" i="3"/>
  <c r="W19" i="6"/>
  <c r="W18" i="6"/>
  <c r="S19" i="6" l="1"/>
  <c r="Q19" i="6"/>
  <c r="U19" i="6"/>
  <c r="S18" i="6"/>
  <c r="Q18" i="6"/>
  <c r="U18" i="6"/>
  <c r="O19" i="6"/>
  <c r="K19" i="6"/>
  <c r="M19" i="6"/>
  <c r="I19" i="6"/>
  <c r="I18" i="6"/>
  <c r="O18" i="6"/>
  <c r="K18" i="6"/>
  <c r="M18" i="6"/>
  <c r="G16" i="6"/>
  <c r="E16" i="6"/>
  <c r="W14" i="6"/>
  <c r="E14" i="6" s="1"/>
  <c r="G19" i="6"/>
  <c r="E19" i="6"/>
  <c r="G17" i="6"/>
  <c r="E18" i="6"/>
  <c r="G18" i="6"/>
  <c r="U14" i="6" l="1"/>
  <c r="U34" i="6" s="1"/>
  <c r="S14" i="6"/>
  <c r="S34" i="6" s="1"/>
  <c r="Q14" i="6"/>
  <c r="Q34" i="6" s="1"/>
  <c r="W34" i="6"/>
  <c r="W35" i="6" s="1"/>
  <c r="M14" i="6"/>
  <c r="M34" i="6" s="1"/>
  <c r="I14" i="6"/>
  <c r="I34" i="6" s="1"/>
  <c r="K14" i="6"/>
  <c r="K34" i="6" s="1"/>
  <c r="H80" i="3"/>
  <c r="H29" i="3"/>
  <c r="H25" i="3"/>
  <c r="H26" i="3"/>
  <c r="H13" i="3"/>
  <c r="H99" i="3"/>
  <c r="H112" i="3"/>
  <c r="H74" i="3"/>
  <c r="H46" i="3"/>
  <c r="H78" i="3"/>
  <c r="B5" i="3"/>
  <c r="H79" i="3"/>
  <c r="H81" i="3"/>
  <c r="H22" i="3"/>
  <c r="E34" i="6"/>
  <c r="O14" i="6"/>
  <c r="O34" i="6" s="1"/>
  <c r="G14" i="6"/>
  <c r="G34" i="6" s="1"/>
  <c r="Q36" i="6" l="1"/>
  <c r="S36" i="6"/>
  <c r="U36" i="6"/>
  <c r="H359" i="3"/>
  <c r="K36" i="6"/>
  <c r="M36" i="6"/>
  <c r="O36" i="6"/>
  <c r="I36" i="6"/>
  <c r="B4" i="7"/>
  <c r="B4" i="8"/>
  <c r="G36" i="6"/>
  <c r="X16" i="6" l="1"/>
  <c r="X15" i="6"/>
  <c r="X30" i="6"/>
  <c r="X19" i="6"/>
  <c r="X33" i="6"/>
  <c r="X23" i="6"/>
  <c r="X17" i="6"/>
  <c r="X18" i="6"/>
  <c r="X25" i="6"/>
  <c r="X31" i="6"/>
  <c r="X32" i="6"/>
  <c r="X24" i="6"/>
  <c r="X22" i="6"/>
  <c r="X28" i="6"/>
  <c r="X29" i="6"/>
  <c r="X21" i="6"/>
  <c r="X26" i="6"/>
  <c r="X27" i="6"/>
  <c r="X14" i="6"/>
  <c r="X20" i="6"/>
  <c r="E35" i="6"/>
  <c r="G35" i="6" l="1"/>
  <c r="I35" i="6" s="1"/>
  <c r="K35" i="6" s="1"/>
  <c r="M35" i="6" s="1"/>
  <c r="O35" i="6" s="1"/>
  <c r="Q35" i="6" s="1"/>
  <c r="S35" i="6" s="1"/>
  <c r="U35" i="6" s="1"/>
  <c r="E37" i="6"/>
  <c r="G37" i="6" s="1"/>
  <c r="I37" i="6" s="1"/>
  <c r="K37" i="6" s="1"/>
  <c r="M37" i="6" s="1"/>
  <c r="O37" i="6" s="1"/>
  <c r="Q37" i="6" s="1"/>
  <c r="S37" i="6" s="1"/>
  <c r="U37" i="6" s="1"/>
  <c r="E36" i="6"/>
</calcChain>
</file>

<file path=xl/sharedStrings.xml><?xml version="1.0" encoding="utf-8"?>
<sst xmlns="http://schemas.openxmlformats.org/spreadsheetml/2006/main" count="1282" uniqueCount="911">
  <si>
    <t>Unidade</t>
  </si>
  <si>
    <t>Quantidade</t>
  </si>
  <si>
    <t>1.1</t>
  </si>
  <si>
    <t>ITEM</t>
  </si>
  <si>
    <t>FONTE</t>
  </si>
  <si>
    <t>OBRA:</t>
  </si>
  <si>
    <t>Valor Total:</t>
  </si>
  <si>
    <t>Valor do BDI:</t>
  </si>
  <si>
    <t>ITENS DE SERVIÇO</t>
  </si>
  <si>
    <t>Preço Unitário Com BDI (R$)</t>
  </si>
  <si>
    <t>Preço Total Com BDI (R$)</t>
  </si>
  <si>
    <t>TOTAL DO ITEM</t>
  </si>
  <si>
    <t>2.1</t>
  </si>
  <si>
    <t>4.1</t>
  </si>
  <si>
    <t>5.1</t>
  </si>
  <si>
    <t>4.2</t>
  </si>
  <si>
    <t>6.1</t>
  </si>
  <si>
    <t>6.2</t>
  </si>
  <si>
    <t>6.3</t>
  </si>
  <si>
    <t>7.1</t>
  </si>
  <si>
    <t>%</t>
  </si>
  <si>
    <t>3.1</t>
  </si>
  <si>
    <t>CRONOGRAMA FÍSICO FINANCEIRO</t>
  </si>
  <si>
    <t>DISCRIMINAÇÃO</t>
  </si>
  <si>
    <t>TOTAL</t>
  </si>
  <si>
    <t>MÊS 01</t>
  </si>
  <si>
    <t>MÊS 02</t>
  </si>
  <si>
    <t>MÊS 03</t>
  </si>
  <si>
    <t>R$</t>
  </si>
  <si>
    <t>VALOR DA OBRA</t>
  </si>
  <si>
    <t xml:space="preserve">VALOR ACUMULADO </t>
  </si>
  <si>
    <t>PERCENTUAL DA OBRA</t>
  </si>
  <si>
    <t>SOMATÓRIO ACUMULADO %</t>
  </si>
  <si>
    <t>TOTAL GERAL</t>
  </si>
  <si>
    <t>2.2</t>
  </si>
  <si>
    <t>Razão Social:</t>
  </si>
  <si>
    <t>CNPJ/MF:</t>
  </si>
  <si>
    <t>Siglas</t>
  </si>
  <si>
    <t>% Adotado</t>
  </si>
  <si>
    <t>CP</t>
  </si>
  <si>
    <t>ISS</t>
  </si>
  <si>
    <t>BDI PAD</t>
  </si>
  <si>
    <t>AC</t>
  </si>
  <si>
    <t>Risco</t>
  </si>
  <si>
    <t>Despesas Financeiras</t>
  </si>
  <si>
    <t>Lucro</t>
  </si>
  <si>
    <t>R</t>
  </si>
  <si>
    <t>DF</t>
  </si>
  <si>
    <t>L</t>
  </si>
  <si>
    <t>Seguro e Garantia</t>
  </si>
  <si>
    <t>Administração Central</t>
  </si>
  <si>
    <t>Item</t>
  </si>
  <si>
    <t>Descrição Análitica</t>
  </si>
  <si>
    <t>S + G</t>
  </si>
  <si>
    <t>Tributos (impostos: COFINS 3% e  PIS 0,65%)</t>
  </si>
  <si>
    <t>Tributos (ISS)</t>
  </si>
  <si>
    <t>Tributos (Contribuição Previdenciária sobre a Receita Bruta)</t>
  </si>
  <si>
    <t>CPRB</t>
  </si>
  <si>
    <t>FORMULA - ACÓRDÃO TCU 2.622/2013</t>
  </si>
  <si>
    <t>QUADRO DE COMPOSIÇÃO DO BDI</t>
  </si>
  <si>
    <t>BDI COM desoneração (Fórmula Acórdão TCU)</t>
  </si>
  <si>
    <t>Encargos Sociais</t>
  </si>
  <si>
    <t>Instrução de Serviços DG nº 03/2012</t>
  </si>
  <si>
    <t>Sub-Total Grupo B</t>
  </si>
  <si>
    <t>GRUPO A</t>
  </si>
  <si>
    <t>Sub-Total Grupo A</t>
  </si>
  <si>
    <t>GRUPO B</t>
  </si>
  <si>
    <t>Sub-Total Grupo C</t>
  </si>
  <si>
    <t>Sub-Total Grupo D</t>
  </si>
  <si>
    <t>GRUPO C</t>
  </si>
  <si>
    <t>GRUPO D</t>
  </si>
  <si>
    <t>Sub-Total Grupo E</t>
  </si>
  <si>
    <t>GRUPO E</t>
  </si>
  <si>
    <t>PREVIDENCIA SOCIAL</t>
  </si>
  <si>
    <t>FUNDO DE GARANTIA POR TEMPO DE SERVIÇO</t>
  </si>
  <si>
    <t>SALARIO EDUCAÇÃO</t>
  </si>
  <si>
    <t>SERVIÇO DA INDUSTRIA - SESI</t>
  </si>
  <si>
    <t>SERVIÇO NACIONAL DE APRENDIZAGEM INDUSTRIAL</t>
  </si>
  <si>
    <t>SERVIÇO DE APOIO A PEQUENA E MEDIA EMPRESA</t>
  </si>
  <si>
    <t>INSTITUTO NACIONAL DE COLONIZAÇÃO E REFORMA AGRATIA - INCRA</t>
  </si>
  <si>
    <t>SEGURO CONTRA OS ACIDENTES DE TRABALHO</t>
  </si>
  <si>
    <t>SERVIÇO SOCIAL DA INDUSTRIA DA CONSTRUÇÃO E DO MOBILIARIO - SECONCI</t>
  </si>
  <si>
    <t>REPOUSO SEMANAL E FERIADOS</t>
  </si>
  <si>
    <t>AUXILIO - ENFERMIDADE</t>
  </si>
  <si>
    <t>LICENÇA PATERNIDADE</t>
  </si>
  <si>
    <t>13º SALARIO</t>
  </si>
  <si>
    <t>DIAS DE CHUVA, FALTAS, JUSTIFICATIVAS, ACIDENTES DE TRABALHO, OUTRAS PARALIZAÇÕES</t>
  </si>
  <si>
    <t>DEPOSITO POR DESPEDIDA INJUSTA</t>
  </si>
  <si>
    <t xml:space="preserve">AVISO PREVIO INDENIZADO </t>
  </si>
  <si>
    <t>FÉRIAS INDENIZADAS</t>
  </si>
  <si>
    <t>REINCIDENCIA DO GRUPO (A) SOBRE O GRUPO (B)</t>
  </si>
  <si>
    <t>REINCIDENCIA DO FGTS SOBRE O AVISO PREVIO</t>
  </si>
  <si>
    <t>ENCARGOS INTERSINDICAIS</t>
  </si>
  <si>
    <t>DEMOSTRATIVO DA TAXA DE ENCARGOS SOCIAIS</t>
  </si>
  <si>
    <t>CE nº</t>
  </si>
  <si>
    <t xml:space="preserve">PLANILHA QUANTITATIVA E ORÇAMENTÁRIA </t>
  </si>
  <si>
    <t>8.1</t>
  </si>
  <si>
    <t>8.2</t>
  </si>
  <si>
    <t>MÊS 04</t>
  </si>
  <si>
    <t>MÊS 05</t>
  </si>
  <si>
    <t>MÊS 06</t>
  </si>
  <si>
    <t>OBRA DE EXECUÇÃO DO NOVO CENTRO DE EDUCAÇÃO INFANTIL NOSSA SENHORA DA SALETE</t>
  </si>
  <si>
    <t>7.2</t>
  </si>
  <si>
    <t>7.3</t>
  </si>
  <si>
    <t>7.4</t>
  </si>
  <si>
    <t>7.5</t>
  </si>
  <si>
    <t>9.1</t>
  </si>
  <si>
    <t>9.2</t>
  </si>
  <si>
    <t>9.3</t>
  </si>
  <si>
    <t>9.4</t>
  </si>
  <si>
    <t>9.5</t>
  </si>
  <si>
    <t>10.1</t>
  </si>
  <si>
    <t>11.1</t>
  </si>
  <si>
    <t>11.2</t>
  </si>
  <si>
    <t>12.1</t>
  </si>
  <si>
    <t>12.2</t>
  </si>
  <si>
    <t>13.1</t>
  </si>
  <si>
    <t>13.2</t>
  </si>
  <si>
    <t>14.1</t>
  </si>
  <si>
    <t>14.2</t>
  </si>
  <si>
    <t>15.1</t>
  </si>
  <si>
    <t>15.2</t>
  </si>
  <si>
    <t>16.1</t>
  </si>
  <si>
    <t>16.2</t>
  </si>
  <si>
    <t>17.1</t>
  </si>
  <si>
    <t>17.2</t>
  </si>
  <si>
    <t>18.1</t>
  </si>
  <si>
    <t>18.2</t>
  </si>
  <si>
    <t>19.1</t>
  </si>
  <si>
    <t>19.2</t>
  </si>
  <si>
    <t>20.1</t>
  </si>
  <si>
    <t>20.2</t>
  </si>
  <si>
    <t>1.2</t>
  </si>
  <si>
    <t>1.3</t>
  </si>
  <si>
    <t>1.4</t>
  </si>
  <si>
    <t>1.5</t>
  </si>
  <si>
    <t>1.6</t>
  </si>
  <si>
    <t>1.7</t>
  </si>
  <si>
    <t>1.8</t>
  </si>
  <si>
    <t>1.9</t>
  </si>
  <si>
    <t>2.3</t>
  </si>
  <si>
    <t>2.4</t>
  </si>
  <si>
    <t>3.1.1</t>
  </si>
  <si>
    <t>3.1.2</t>
  </si>
  <si>
    <t>3.1.3</t>
  </si>
  <si>
    <t>3.1.4</t>
  </si>
  <si>
    <t>3.1.5</t>
  </si>
  <si>
    <t>3.1.6</t>
  </si>
  <si>
    <t>3.2</t>
  </si>
  <si>
    <t>3.2.1</t>
  </si>
  <si>
    <t>3.2.2</t>
  </si>
  <si>
    <t>3.2.3</t>
  </si>
  <si>
    <t>3.2.4</t>
  </si>
  <si>
    <t>3.2.5</t>
  </si>
  <si>
    <t>3.2.6</t>
  </si>
  <si>
    <t>4.1.1</t>
  </si>
  <si>
    <t>4.1.2</t>
  </si>
  <si>
    <t>4.1.3</t>
  </si>
  <si>
    <t>4.1.4</t>
  </si>
  <si>
    <t>4.1.5</t>
  </si>
  <si>
    <t>4.1.6</t>
  </si>
  <si>
    <t>4.1.7</t>
  </si>
  <si>
    <t>4.2.1</t>
  </si>
  <si>
    <t>4.2.2</t>
  </si>
  <si>
    <t>4.2.3</t>
  </si>
  <si>
    <t>4.2.4</t>
  </si>
  <si>
    <t>4.2.5</t>
  </si>
  <si>
    <t>4.2.6</t>
  </si>
  <si>
    <t>4.3</t>
  </si>
  <si>
    <t>4.3.1</t>
  </si>
  <si>
    <t>4.3.2</t>
  </si>
  <si>
    <t>4.3.3</t>
  </si>
  <si>
    <t>4.3.4</t>
  </si>
  <si>
    <t>4.3.5</t>
  </si>
  <si>
    <t>4.4</t>
  </si>
  <si>
    <t>4.4.1</t>
  </si>
  <si>
    <t>4.5</t>
  </si>
  <si>
    <t>4.5.1</t>
  </si>
  <si>
    <t>5.1.1</t>
  </si>
  <si>
    <t>5.1.2</t>
  </si>
  <si>
    <t>5.1.3</t>
  </si>
  <si>
    <t>6.1.1</t>
  </si>
  <si>
    <t>6.1.2</t>
  </si>
  <si>
    <t>6.1.3</t>
  </si>
  <si>
    <t>6.1.4</t>
  </si>
  <si>
    <t>6.1.5</t>
  </si>
  <si>
    <t>6.1.6</t>
  </si>
  <si>
    <t>6.1.8</t>
  </si>
  <si>
    <t>6.1.7</t>
  </si>
  <si>
    <t>6.2.1</t>
  </si>
  <si>
    <t>6.2.2</t>
  </si>
  <si>
    <t>6.3.1</t>
  </si>
  <si>
    <t>6.3.2</t>
  </si>
  <si>
    <t>9.6</t>
  </si>
  <si>
    <t>9.7</t>
  </si>
  <si>
    <t>9.8</t>
  </si>
  <si>
    <t>10.1.1</t>
  </si>
  <si>
    <t>10.1.2</t>
  </si>
  <si>
    <t>10.1.3</t>
  </si>
  <si>
    <t>10.1.4</t>
  </si>
  <si>
    <t>10.1.5</t>
  </si>
  <si>
    <t>11.3</t>
  </si>
  <si>
    <t>11.4</t>
  </si>
  <si>
    <t>12.3</t>
  </si>
  <si>
    <t>12.4</t>
  </si>
  <si>
    <t>12.5</t>
  </si>
  <si>
    <t>12.6</t>
  </si>
  <si>
    <t>12.7</t>
  </si>
  <si>
    <t>12.8</t>
  </si>
  <si>
    <t>12.9</t>
  </si>
  <si>
    <t>12.10</t>
  </si>
  <si>
    <t>12.11</t>
  </si>
  <si>
    <t>12.12</t>
  </si>
  <si>
    <t>12.13</t>
  </si>
  <si>
    <t>13.3</t>
  </si>
  <si>
    <t>13.4</t>
  </si>
  <si>
    <t>13.5</t>
  </si>
  <si>
    <t>13.6</t>
  </si>
  <si>
    <t>13.7</t>
  </si>
  <si>
    <t>13.8</t>
  </si>
  <si>
    <t>13.9</t>
  </si>
  <si>
    <t>13.10</t>
  </si>
  <si>
    <t>13.11</t>
  </si>
  <si>
    <t>13.12</t>
  </si>
  <si>
    <t>13.14</t>
  </si>
  <si>
    <t>13.13</t>
  </si>
  <si>
    <t>13.15</t>
  </si>
  <si>
    <t>13.16</t>
  </si>
  <si>
    <t>13.17</t>
  </si>
  <si>
    <t>13.18</t>
  </si>
  <si>
    <t>13.19</t>
  </si>
  <si>
    <t>13.20</t>
  </si>
  <si>
    <t>13.21</t>
  </si>
  <si>
    <t>14.3</t>
  </si>
  <si>
    <t>14.4</t>
  </si>
  <si>
    <t>14.5</t>
  </si>
  <si>
    <t>14.6</t>
  </si>
  <si>
    <t>14.7</t>
  </si>
  <si>
    <t>14.8</t>
  </si>
  <si>
    <t>14.9</t>
  </si>
  <si>
    <t>14.10</t>
  </si>
  <si>
    <t>14.11</t>
  </si>
  <si>
    <t>14.12</t>
  </si>
  <si>
    <t>14.13</t>
  </si>
  <si>
    <t>14.14</t>
  </si>
  <si>
    <t>14.15</t>
  </si>
  <si>
    <t>14.16</t>
  </si>
  <si>
    <t>14.17</t>
  </si>
  <si>
    <t>14.18</t>
  </si>
  <si>
    <t>14.19</t>
  </si>
  <si>
    <t>14.20</t>
  </si>
  <si>
    <t>14.21</t>
  </si>
  <si>
    <t>15.3</t>
  </si>
  <si>
    <t>15.4</t>
  </si>
  <si>
    <t>15.5</t>
  </si>
  <si>
    <t>15.6</t>
  </si>
  <si>
    <t>16.3</t>
  </si>
  <si>
    <t>16.4</t>
  </si>
  <si>
    <t>16.5</t>
  </si>
  <si>
    <t>16.6</t>
  </si>
  <si>
    <t>17.1.1</t>
  </si>
  <si>
    <t>17.1.2</t>
  </si>
  <si>
    <t>17.1.3</t>
  </si>
  <si>
    <t>17.1.4</t>
  </si>
  <si>
    <t>17.1.5</t>
  </si>
  <si>
    <t>17.1.6</t>
  </si>
  <si>
    <t>17.1.7</t>
  </si>
  <si>
    <t>17.1.8</t>
  </si>
  <si>
    <t>17.1.9</t>
  </si>
  <si>
    <t>17.1.10</t>
  </si>
  <si>
    <t>17.1.11</t>
  </si>
  <si>
    <t>17.1.12</t>
  </si>
  <si>
    <t>17.1.13</t>
  </si>
  <si>
    <t>17.1.14</t>
  </si>
  <si>
    <t>17.1.15</t>
  </si>
  <si>
    <t>17.1.16</t>
  </si>
  <si>
    <t>17.1.17</t>
  </si>
  <si>
    <t>17.1.18</t>
  </si>
  <si>
    <t>17.1.19</t>
  </si>
  <si>
    <t>17.1.20</t>
  </si>
  <si>
    <t>17.1.21</t>
  </si>
  <si>
    <t>17.1.22</t>
  </si>
  <si>
    <t>17.1.23</t>
  </si>
  <si>
    <t>17.1.24</t>
  </si>
  <si>
    <t>17.1.25</t>
  </si>
  <si>
    <t>17.1.26</t>
  </si>
  <si>
    <t>17.1.27</t>
  </si>
  <si>
    <t>17.1.28</t>
  </si>
  <si>
    <t>17.1.29</t>
  </si>
  <si>
    <t>17.1.30</t>
  </si>
  <si>
    <t>17.1.31</t>
  </si>
  <si>
    <t>17.1.32</t>
  </si>
  <si>
    <t>17.1.33</t>
  </si>
  <si>
    <t>17.1.34</t>
  </si>
  <si>
    <t>17.1.35</t>
  </si>
  <si>
    <t>17.1.36</t>
  </si>
  <si>
    <t>17.1.37</t>
  </si>
  <si>
    <t>17.2.1</t>
  </si>
  <si>
    <t>17.2.2</t>
  </si>
  <si>
    <t>17.2.3</t>
  </si>
  <si>
    <t>17.2.4</t>
  </si>
  <si>
    <t>17.2.5</t>
  </si>
  <si>
    <t>17.2.6</t>
  </si>
  <si>
    <t>17.2.7</t>
  </si>
  <si>
    <t>17.2.8</t>
  </si>
  <si>
    <t>17.2.9</t>
  </si>
  <si>
    <t>17.2.10</t>
  </si>
  <si>
    <t>17.2.11</t>
  </si>
  <si>
    <t>17.2.12</t>
  </si>
  <si>
    <t>17.2.13</t>
  </si>
  <si>
    <t>17.2.14</t>
  </si>
  <si>
    <t>17.2.15</t>
  </si>
  <si>
    <t>17.2.16</t>
  </si>
  <si>
    <t>17.2.17</t>
  </si>
  <si>
    <t>17.2.18</t>
  </si>
  <si>
    <t>17.2.19</t>
  </si>
  <si>
    <t>17.2.20</t>
  </si>
  <si>
    <t>17.2.21</t>
  </si>
  <si>
    <t>17.2.22</t>
  </si>
  <si>
    <t>17.2.23</t>
  </si>
  <si>
    <t>17.3</t>
  </si>
  <si>
    <t>17.3.1</t>
  </si>
  <si>
    <t>17.3.2</t>
  </si>
  <si>
    <t>17.3.3</t>
  </si>
  <si>
    <t>17.3.4</t>
  </si>
  <si>
    <t>17.3.5</t>
  </si>
  <si>
    <t>17.3.6</t>
  </si>
  <si>
    <t>17.3.7</t>
  </si>
  <si>
    <t>17.3.8</t>
  </si>
  <si>
    <t>17.3.9</t>
  </si>
  <si>
    <t>17.3.10</t>
  </si>
  <si>
    <t>17.3.11</t>
  </si>
  <si>
    <t>17.3.12</t>
  </si>
  <si>
    <t>17.3.13</t>
  </si>
  <si>
    <t>17.3.14</t>
  </si>
  <si>
    <t>17.3.15</t>
  </si>
  <si>
    <t>17.3.16</t>
  </si>
  <si>
    <t>17.3.17</t>
  </si>
  <si>
    <t>17.3.18</t>
  </si>
  <si>
    <t>17.3.19</t>
  </si>
  <si>
    <t>17.3.20</t>
  </si>
  <si>
    <t>18.3</t>
  </si>
  <si>
    <t>18.4</t>
  </si>
  <si>
    <t>18.5</t>
  </si>
  <si>
    <t>18.6</t>
  </si>
  <si>
    <t>18.7</t>
  </si>
  <si>
    <t>18.8</t>
  </si>
  <si>
    <t>18.9</t>
  </si>
  <si>
    <t>18.10</t>
  </si>
  <si>
    <t>18.11</t>
  </si>
  <si>
    <t>18.12</t>
  </si>
  <si>
    <t>18.13</t>
  </si>
  <si>
    <t>18.14</t>
  </si>
  <si>
    <t>18.15</t>
  </si>
  <si>
    <t>18.16</t>
  </si>
  <si>
    <t>18.17</t>
  </si>
  <si>
    <t>18.18</t>
  </si>
  <si>
    <t>18.19</t>
  </si>
  <si>
    <t>18.20</t>
  </si>
  <si>
    <t>18.21</t>
  </si>
  <si>
    <t>19.3</t>
  </si>
  <si>
    <t>19.4</t>
  </si>
  <si>
    <t>19.5</t>
  </si>
  <si>
    <t>19.6</t>
  </si>
  <si>
    <t>19.7</t>
  </si>
  <si>
    <t>19.8</t>
  </si>
  <si>
    <t>19.9</t>
  </si>
  <si>
    <t>20.4</t>
  </si>
  <si>
    <t>20.5</t>
  </si>
  <si>
    <t>20.6</t>
  </si>
  <si>
    <t>20.7</t>
  </si>
  <si>
    <t>20.8</t>
  </si>
  <si>
    <t>20.9</t>
  </si>
  <si>
    <t>20.10</t>
  </si>
  <si>
    <t>20.3</t>
  </si>
  <si>
    <t>Placa da obra em chapa de aço galvanizado, Padrão Governo Federal</t>
  </si>
  <si>
    <t>m²</t>
  </si>
  <si>
    <t>SINAPI 103689</t>
  </si>
  <si>
    <t>Limpeza mecanizada de terreno com remoção de camada vegetal</t>
  </si>
  <si>
    <t>SERVIÇOS PRELIMINARES</t>
  </si>
  <si>
    <t>SINAPI 98525</t>
  </si>
  <si>
    <t>REMOÇÃO DE CERCAS E MOURÕES, DE FORMA MANUAL</t>
  </si>
  <si>
    <t>m</t>
  </si>
  <si>
    <t>SINAPI 104800</t>
  </si>
  <si>
    <t>SEINFRA C4994</t>
  </si>
  <si>
    <t>SEINFRA C5208</t>
  </si>
  <si>
    <t>Próprio COMP-01</t>
  </si>
  <si>
    <t>SEINFRA C1622</t>
  </si>
  <si>
    <t>SCO AD 20.20.0050</t>
  </si>
  <si>
    <t>SINAPI 98459</t>
  </si>
  <si>
    <t>Locação de container alomoxarifado com piso naval - 6,00m x 2,35m</t>
  </si>
  <si>
    <t>mês</t>
  </si>
  <si>
    <t>Locação de banheiro químico - incluso transporte, instalação e manutenção</t>
  </si>
  <si>
    <t>Administração Local de Obra</t>
  </si>
  <si>
    <t>Ligação provisória de água e esgoto</t>
  </si>
  <si>
    <t>un.</t>
  </si>
  <si>
    <t>Instalacao e ligacao provisorias de alimentacao de energia eletrica, em baixa tensao (BT), para canteiro de obras, exclusive o fornecimento do medidor.</t>
  </si>
  <si>
    <t>Tapume com telha metálica</t>
  </si>
  <si>
    <t>SINAPI 94342</t>
  </si>
  <si>
    <t>SINAPI 90107</t>
  </si>
  <si>
    <t>SINAPI 101617</t>
  </si>
  <si>
    <t>SINAPI 93382</t>
  </si>
  <si>
    <t>MOVIMENTO DE TERRAS PARA FUNDAÇÕES</t>
  </si>
  <si>
    <t>Aterro manual com areia para aterro</t>
  </si>
  <si>
    <t>m³</t>
  </si>
  <si>
    <t xml:space="preserve">Escavação mecanizada de valas em qualquer terreno até h=2,0 m </t>
  </si>
  <si>
    <t>Preparo fundo de valas</t>
  </si>
  <si>
    <t>Reaterro manual de valas com compactação mecanizada</t>
  </si>
  <si>
    <t>FUNDAÇÕES</t>
  </si>
  <si>
    <t>CONCRETO ARMADO PARA FUNDAÇÕES (BLOCOS E SAPATAS)</t>
  </si>
  <si>
    <t>SINAPI 96619</t>
  </si>
  <si>
    <t>SINAPI 96535</t>
  </si>
  <si>
    <t>SINAPI 92885</t>
  </si>
  <si>
    <t>SINAPI 92884</t>
  </si>
  <si>
    <t>SINAPI 92915</t>
  </si>
  <si>
    <t>SINAPI 96558</t>
  </si>
  <si>
    <t>Lastro de concreto não-estrutural, espessura 5cm</t>
  </si>
  <si>
    <t>Forma de madeira em tábuas para fundações, com reaproveitamento</t>
  </si>
  <si>
    <t>Armação de aço CA-50 Ø 12.5mm; incluso fornecimento, corte, dobra e colocação</t>
  </si>
  <si>
    <t>kg</t>
  </si>
  <si>
    <t>Armação de aço CA-50 Ø 10mm; incluso fornecimento, corte, dobra e colocação</t>
  </si>
  <si>
    <t>Armação de aço CA-60 Ø 5,0mm; incluso fornecimento, corte, dobra e colocação</t>
  </si>
  <si>
    <t>Concreto Bombeado fck= 30MPa; incluindo preparo, lançamento e adensamento</t>
  </si>
  <si>
    <t>CONCRETO ARMADO PARA FUNDAÇÕES - VIGAS BALDRAMES</t>
  </si>
  <si>
    <t>SINAPI 96536</t>
  </si>
  <si>
    <t>SINAPI 92883</t>
  </si>
  <si>
    <t>SINAPI 96557</t>
  </si>
  <si>
    <t>Armação de aço CA-50 Ø 8mm; incluso fornecimento, corte, dobra e colocação</t>
  </si>
  <si>
    <t>Armação de açoCA-50 Ø 10mm; incluso fornecimento, corte, dobra e colocação</t>
  </si>
  <si>
    <t>CONCRETO ARMADO  - VIGAS</t>
  </si>
  <si>
    <t>SINAPI 92471</t>
  </si>
  <si>
    <t>SINAPI 92761</t>
  </si>
  <si>
    <t>SINAPI 92762</t>
  </si>
  <si>
    <t>SINAPI 92760</t>
  </si>
  <si>
    <t>SINAPI 92759</t>
  </si>
  <si>
    <t>SINAPI 92763</t>
  </si>
  <si>
    <t>SINAPI 103674</t>
  </si>
  <si>
    <t>Montagem e desmontagem de forma para vigas, em chapa de madeira plastificada com reaproveitamento</t>
  </si>
  <si>
    <t>Armação de aço CA-60 Ø 6,3mm; incluso fornecimento, corte, dobra e colocação</t>
  </si>
  <si>
    <t>CONCRETO ARMADO - PILARES</t>
  </si>
  <si>
    <t>Montagem e desmontagem de forma para pilares, em chapa de madeira compensada plastificada com reaproveitamento</t>
  </si>
  <si>
    <t>Concreto para Estrutura fck=25MPa, incluindo preparo, lançamento, adensamento.</t>
  </si>
  <si>
    <t>SINAPI 92415</t>
  </si>
  <si>
    <t>SINAPI 103672</t>
  </si>
  <si>
    <t>CONCRETO ARMADO - LAJES DE FORRO/BEIRAL (TERREO)</t>
  </si>
  <si>
    <t>SINAPI 99235</t>
  </si>
  <si>
    <t>SINAPI 101963</t>
  </si>
  <si>
    <t>SINAPI 92771</t>
  </si>
  <si>
    <t>SINAPI 92770</t>
  </si>
  <si>
    <t>SINAPI 92769</t>
  </si>
  <si>
    <t>Laje pré-moldada unidirecional, biapoiada, para piso, enchimento em cerâmica, vigota convencional, altura total da laje (enchimento+capa</t>
  </si>
  <si>
    <t>Armação de laje de uma estrutura convencional de concreto armado em uma edificação térrea ou sobrado utilizando aço ca-60 de 10,0 mm - montagem.</t>
  </si>
  <si>
    <t>Armação de laje de uma estrutura convencional de concreto armado em uma edificação térrea ou sobrado utilizando aço ca-60 de 8,0 mm - montagem.</t>
  </si>
  <si>
    <t>Armação de laje de uma estrutura convencional de concreto armado em uma edificação térrea ou sobrado utilizando aço ca-50 de 6,3 mm - montagem.</t>
  </si>
  <si>
    <t>CONCRETO ARMADO - VERGAS E CONTRAVERGAS</t>
  </si>
  <si>
    <t>SINAPI 93191</t>
  </si>
  <si>
    <t>Verga e contraverga moldada in loco</t>
  </si>
  <si>
    <t>CONCRETO ARMADO - ESCADAS E RAMPAS</t>
  </si>
  <si>
    <t>SINAPI 105004</t>
  </si>
  <si>
    <t>Rampa de acessibilidade em concreto moldado in loco, em calçada nova, com largura menor que 3,00m, FCK 25MPa.</t>
  </si>
  <si>
    <t>SUPERESTRUTURA</t>
  </si>
  <si>
    <t>SISTEMA DE VEDAÇÃO VERTICAL</t>
  </si>
  <si>
    <t>ALVENARIA DE VEDAÇÃO</t>
  </si>
  <si>
    <t>SINAPI 103360</t>
  </si>
  <si>
    <t>SINAPI 101161</t>
  </si>
  <si>
    <t>SINAPI 102253</t>
  </si>
  <si>
    <t>Alvenaria de vedação de blocos cerâmicos furados na horizontal de 14x19x29cm (espessura 14cm), argamassa de assentamento com preparo em betoneira</t>
  </si>
  <si>
    <t>Alvenaria de vedação com elemento vazado de concreto (cobogó) de 7x50x50cm, assentamento com betoneira</t>
  </si>
  <si>
    <t>Divisoria sanitária, tipo cabine, em granito cinza polido, esp = 3cm, assentado com argamassa colante AC III-E</t>
  </si>
  <si>
    <t>ESQUADRIAS</t>
  </si>
  <si>
    <t>PORTAS</t>
  </si>
  <si>
    <t>ORSE 8029</t>
  </si>
  <si>
    <t>SINAPI 90789</t>
  </si>
  <si>
    <t>SINAPI90790</t>
  </si>
  <si>
    <t>SINAPI 100675</t>
  </si>
  <si>
    <t>ORSE 8800</t>
  </si>
  <si>
    <t>SINAPI 91341</t>
  </si>
  <si>
    <t>ORSE 14744</t>
  </si>
  <si>
    <t>SINAPI 100874</t>
  </si>
  <si>
    <t>Kit porta de madeira semi-oca, com visor de vidro 6mm, 80x210cm, inclusive batentes e ferragens.</t>
  </si>
  <si>
    <t>un</t>
  </si>
  <si>
    <t>Kit de porta pronta de madeira em acabamento melamínico, folha média, 70x210cm, fixação com preenchimento de espuma expansiva - fornecimento e instalação.</t>
  </si>
  <si>
    <t>Kit de porta pronta de madeira em acabamento melamínico, folha média, 80x210cm, fixação com preenchimento de espuma expansiva - fornecimento e instalação.</t>
  </si>
  <si>
    <t>Kit de porta pronta de madeira em acabamento melamínico, folha média, 90x210cm, fixação com preenchimento de espuma expansiva - fornecimento e instalação.</t>
  </si>
  <si>
    <t>Kit de porta de mandeira de correr, lisa, semi-oca, 70x210cm, inclusive batentes e ferragens</t>
  </si>
  <si>
    <t>Porta em alumínio de abrir tipo veneziana com guarnição, fixação com parafusos - fornecimento e instalação. Af_12/2019</t>
  </si>
  <si>
    <t>Porta de esquadria em alumínio e vidro, cor preta, com vidro 6mm, conforme projeto, fornecimento e instalação</t>
  </si>
  <si>
    <t>Puxador para PCD, fixado na porta - fornecimento e instalação</t>
  </si>
  <si>
    <t>JANELAS DE ALUMÍNIO</t>
  </si>
  <si>
    <t>FERRAGENS E ACESSÓRIOS</t>
  </si>
  <si>
    <t>SINAPI 94569</t>
  </si>
  <si>
    <t>SINAPI 94573</t>
  </si>
  <si>
    <t>SINAPI 3104</t>
  </si>
  <si>
    <t>SINAPI 100674</t>
  </si>
  <si>
    <t xml:space="preserve"> Janela de Alumínio, maxim-ar, tamanhos conforme projeto de esquadrias, inclusive ferragens e vidro liso fumê, espessura 6mm</t>
  </si>
  <si>
    <t>Janela de alumínio de correr, com quatro folhas para vidros (vidros inclusos), com acabamento, vedação com silicone, fornecimento e instalação</t>
  </si>
  <si>
    <t>Conj. De ferragens para porta de vidro temperado, em zamac cromado, contemplando dobradica inf., dobradica sup., pivo para dobradica inf., pivo para dobradica sup., fechadura central em zamc. Cromado, contra fechadura de pressao</t>
  </si>
  <si>
    <t>cj</t>
  </si>
  <si>
    <t>Caxilho fixo de alumínio, para vidro (vidro incluso), batente/requadro, ficação com parafusos, vedação com silicone - fornecimento e instalação</t>
  </si>
  <si>
    <t xml:space="preserve">SISTEMAS DE COBERTURA </t>
  </si>
  <si>
    <t>SINAPI 94210</t>
  </si>
  <si>
    <t>SINAPI 92543</t>
  </si>
  <si>
    <t>SINAPI 94231</t>
  </si>
  <si>
    <t>SINAPI 94228</t>
  </si>
  <si>
    <t>SINAPI 101979</t>
  </si>
  <si>
    <t>Telhamento com telha ondulada de fibrocimento e = 6 mm, com recobrimento lateral de 1/4 de onda</t>
  </si>
  <si>
    <t>Trama de madeira composta por terças para telhados de ate duas aguas para telha ondulada fibrocimento</t>
  </si>
  <si>
    <t>Rufo em chapa de alumínio, corte de 25cm, incluso transporte vertical.</t>
  </si>
  <si>
    <t>Calha em chapa de alumínio, desenvolvimento de 50cm, incluso transporte vertical.</t>
  </si>
  <si>
    <t>Chapim (Rufo capa) em aço galvanizado</t>
  </si>
  <si>
    <t>IMPERMEABILIZAÇÃO</t>
  </si>
  <si>
    <t>SINAPI 98557</t>
  </si>
  <si>
    <t>SINAPI 98547</t>
  </si>
  <si>
    <t>Impermeabilização com tinta betuminosa em fundações (vigas baldrames)</t>
  </si>
  <si>
    <t>Impermeabilização de superefície com manta asfáltica, duas camadas, inclusive aplicação de primer asfáltico (laje impermeabilizada)</t>
  </si>
  <si>
    <t>REVESTIMENTOS INTERNOS E EXTERNOS</t>
  </si>
  <si>
    <t>Chapisco em  parede com argamassa traço - 1:3 (cimento / areia)</t>
  </si>
  <si>
    <t>Emboço, com argamassa traço - 1:2:9 (cimento / cal / areia), espessura 2 cm</t>
  </si>
  <si>
    <t>Reboco para paredes internas, externas, vigas, traço 1:4,5  - espessura 0,5 cm</t>
  </si>
  <si>
    <t>Revestimento cerâmico para paredes com placas tipo pastilha de dimensões 10x10cm (AZUL)</t>
  </si>
  <si>
    <t>Revestimento cerâmico para paredes com placas tipo pastilha de dimensões 10x10cm (AMARELO)</t>
  </si>
  <si>
    <t>M²</t>
  </si>
  <si>
    <t xml:space="preserve">Revestimento cerâmico de paredes PEI IV- cerâmica 60x60 cm (ou similar) aplicado com argamassa industrializada- incl. rejunte - conforme projeto   </t>
  </si>
  <si>
    <t>Chapisco aplicado no teto com argamassa traço 1:4, com preparo em betoneira</t>
  </si>
  <si>
    <t>Massa única em argamassa, 1:2:8, preparo mecânico, aplicada manualmente em teto de ambientes, e=10mm.</t>
  </si>
  <si>
    <t>SINAPI 87878</t>
  </si>
  <si>
    <t>SINAPI 87792</t>
  </si>
  <si>
    <t>SINAPI 87543</t>
  </si>
  <si>
    <t>SINAPI 104615</t>
  </si>
  <si>
    <t>SINAPI 104611</t>
  </si>
  <si>
    <t>SINAPI 87882</t>
  </si>
  <si>
    <t>SINAPI 104978</t>
  </si>
  <si>
    <t>PAVIMENTAÇÃO INTERNA</t>
  </si>
  <si>
    <t>Contrapiso de concreto não-estrutural, espessura 6cm e preparo mecânico em betoneira</t>
  </si>
  <si>
    <t>Piso cerâmico porcelanato PEI V - 60 x 60 cm  aplicado com argamassa industrializada - incl. rejunte - Branco antiderrapante - conforme projeto</t>
  </si>
  <si>
    <t xml:space="preserve">Soleira/Peitoril em granito preto São Gabriel, L=15cm, E=2cm </t>
  </si>
  <si>
    <t>Rodapé cerâmico de 7cm de altura, placa dimensão 80x80cm</t>
  </si>
  <si>
    <t>Fornecimento e instalação de piso de grama sintética, alta durabilidade cor verde</t>
  </si>
  <si>
    <t>Piso podotátil de alerta ou direcional, em borracha, assentado sobre argamassa</t>
  </si>
  <si>
    <t>SINAPI 87700</t>
  </si>
  <si>
    <t>SINAPI 87263</t>
  </si>
  <si>
    <t>SINAPI 101965</t>
  </si>
  <si>
    <t>SINAPI 104619</t>
  </si>
  <si>
    <t>ORSE 10042</t>
  </si>
  <si>
    <t>SINAPI 101094</t>
  </si>
  <si>
    <t>SISTEMAS DE PISOS</t>
  </si>
  <si>
    <t>PINTURAS, ACABAMENTOS, SINALIZAÇÃO</t>
  </si>
  <si>
    <t>SINAPI 96126</t>
  </si>
  <si>
    <t>SINAPI 88485</t>
  </si>
  <si>
    <t>SINAPI 88489</t>
  </si>
  <si>
    <t>ORSE 12057</t>
  </si>
  <si>
    <t xml:space="preserve">Emassamento de paredes internas e teto com massa PVA - 01 demãos </t>
  </si>
  <si>
    <t>FUNDO SELADOR ACRÍLICO, APLICAÇÃO MANUAL EM PAREDE, UMA DEMÃO. AF_04/2023</t>
  </si>
  <si>
    <t>Pintura em latex acrílico sobre paredes internas e externas e teto, 2 demãos (cores conforme projeto)</t>
  </si>
  <si>
    <t xml:space="preserve"> Letra em alumínio 45 x 45cm - instalado</t>
  </si>
  <si>
    <t>INSTALAÇÕES HIDRÁULICAS</t>
  </si>
  <si>
    <t>SINAPI 89446</t>
  </si>
  <si>
    <t>SINAPI 89447</t>
  </si>
  <si>
    <t>SINAPI 89412</t>
  </si>
  <si>
    <t>SINAPI 89413</t>
  </si>
  <si>
    <t>SINAPI 89395</t>
  </si>
  <si>
    <t>SINAPI 89443</t>
  </si>
  <si>
    <t>SINAPI 89428</t>
  </si>
  <si>
    <t>SINAPI 89435</t>
  </si>
  <si>
    <t>SINAPI 89426</t>
  </si>
  <si>
    <t>SINAPI 89985</t>
  </si>
  <si>
    <t>SINAPI 89987</t>
  </si>
  <si>
    <t>SINAPI 94792</t>
  </si>
  <si>
    <t>SINAPI 102618</t>
  </si>
  <si>
    <t>Tubo PVC soldável Ø 25mm, inclusive conexões</t>
  </si>
  <si>
    <t>Tubo PVC soldável Ø 32mm, inclusive conexões</t>
  </si>
  <si>
    <t>Joelho PVC soldavel 90º agua fria 25mm</t>
  </si>
  <si>
    <t>Joelho PVC soldavel 90º agua fria 32mm</t>
  </si>
  <si>
    <t>Te PVC soldável agua fria 25mm</t>
  </si>
  <si>
    <t>Te PVC soldável agua fria 32mm</t>
  </si>
  <si>
    <t>União, PVC, soldável, DN 25mm, instalado em ramal de distribuição de água - fornecimento e instalação. Af_06/2022</t>
  </si>
  <si>
    <t>União, PVC, soldável, DN 32mm, instalado em ramal de distribuição de água - fornecimento e instalação. Af_06/2023</t>
  </si>
  <si>
    <t>Luva de redução, PVC, soldável, DN 32mm x 25mm, instalado em ramal de distribuição de água   fornecimento e instalação. Af_06/2023</t>
  </si>
  <si>
    <t>Registro de pressão bruto latão, roscável, Ø 3/4" com acabamento e canopla cromados</t>
  </si>
  <si>
    <t>Registro de gaveta bruto, Ø 3/4"</t>
  </si>
  <si>
    <t>Registro de gaveta bruto, Ø 1"</t>
  </si>
  <si>
    <t>Caixa dágua em polietileno 7.000l com tampa</t>
  </si>
  <si>
    <t>SINAPI 89711</t>
  </si>
  <si>
    <t>SINAPI 89712</t>
  </si>
  <si>
    <t>SINAPI 89713</t>
  </si>
  <si>
    <t>SINAPI 89714</t>
  </si>
  <si>
    <t>SINAPI 89724</t>
  </si>
  <si>
    <t>SINAPI 89744</t>
  </si>
  <si>
    <t>SINAPI 89783</t>
  </si>
  <si>
    <t>SINAPI 89785</t>
  </si>
  <si>
    <t>SINAPI 89797</t>
  </si>
  <si>
    <t>SINAPI 89796</t>
  </si>
  <si>
    <t>SINAPI 89825</t>
  </si>
  <si>
    <t>SINAPI 89782</t>
  </si>
  <si>
    <t>SINAPI 89726</t>
  </si>
  <si>
    <t>SINAPI 89732</t>
  </si>
  <si>
    <t>SINAPI 89710</t>
  </si>
  <si>
    <t>SINAPI 89709</t>
  </si>
  <si>
    <t>SINAPI 98084</t>
  </si>
  <si>
    <t>SINAPI 98090</t>
  </si>
  <si>
    <t>SINAPI 98065</t>
  </si>
  <si>
    <t>SINAPI 98108</t>
  </si>
  <si>
    <t>SINAPI 97906</t>
  </si>
  <si>
    <t>Tubo de PVC Série Normal 40mm</t>
  </si>
  <si>
    <t>Tubo de PVC Sèrie Normal 50mm</t>
  </si>
  <si>
    <t>Tubo de PVC Sèrie Normal 75mm</t>
  </si>
  <si>
    <t>Tubo de PVC Série Normal 100mm</t>
  </si>
  <si>
    <t>Joelho PVC 90º esgoto 40 mm</t>
  </si>
  <si>
    <t>Joelho PVC 90º esgoto 100 mm</t>
  </si>
  <si>
    <t>Junção PVC esgoto 40 mm</t>
  </si>
  <si>
    <t>Junção PVC esgoto 50 x 50 mm</t>
  </si>
  <si>
    <t>Junção PVC esgoto 100 x 100 mm</t>
  </si>
  <si>
    <t>Tê PVC esgoto DN 100x100mm</t>
  </si>
  <si>
    <t>Tê PVC esgoto DN50x50mm</t>
  </si>
  <si>
    <t>Tê PVC esgoto DN 40x40mm</t>
  </si>
  <si>
    <t>Joelho PVC 45º esgoto 40mm</t>
  </si>
  <si>
    <t>Joelho PVC 45º esgoto 50mm</t>
  </si>
  <si>
    <t>Ralo Seco PVC 100x100mm</t>
  </si>
  <si>
    <t>Ralo sifonado, PVC, DN 100x40mm, junta soldável</t>
  </si>
  <si>
    <t>Tanque séptico retangular, em alvenaria com blocos de concreto, dimensões internas: 2,8X1,4X1,50m. Af_12/2020</t>
  </si>
  <si>
    <t>Filtro anaeróbicoretangular, em alvenaria com blocos de concreto, dimensões internas úteis 2,00x2,00x1,20m</t>
  </si>
  <si>
    <t>Sumidouro circular em concreto pré-moldado diametro interno de 2,00m (conforme projeto)</t>
  </si>
  <si>
    <t>Caixa de gordura em alvenaria</t>
  </si>
  <si>
    <t>Caixa enterrada hidráulica, em alvenaria com bloco de conreto, dimensões 0,60x0,60x0,60m para esgoto</t>
  </si>
  <si>
    <t>Vaso sanitário sifonado com caixa acoplada, louça branca - padrão médio, incluso engate flexivel em metal cromado - fornecimento e instalação (adulto)</t>
  </si>
  <si>
    <t>Vaso sanitário sifonado com caixa acoplada, louça branca - padrão médio, incluso engate flexivel em metal cromado - fornecimento e instalação (infantil)</t>
  </si>
  <si>
    <t>Bacia Sanitária Convencional para PCD</t>
  </si>
  <si>
    <t>Cuba de embutir oval em louça branca</t>
  </si>
  <si>
    <t>Bancada em mármore sintético 120x60cm</t>
  </si>
  <si>
    <t>Torneira cromada de mesa, 1/2 ou 3/4 padrão popular, Deca ou equivalente</t>
  </si>
  <si>
    <t>Lavatório de louça branca suspenso, 30 x 40cm</t>
  </si>
  <si>
    <t>Papeleira de parede em metal cromado</t>
  </si>
  <si>
    <t>Toalheiro plástico tipo dispenser para papel toalha interfolhado</t>
  </si>
  <si>
    <t>Dispenser Saboneteira, Melhoramentos ou equivalente</t>
  </si>
  <si>
    <t>Torneira de parede de uso geral com bico para mangueira</t>
  </si>
  <si>
    <t>Assento sanitário convencional branco</t>
  </si>
  <si>
    <t>Bancada de granito cinza polido 1,50 x 0,60m para pia de cozinha</t>
  </si>
  <si>
    <t>Cuba de embutir retangular de aço inoxidável 46x30cm</t>
  </si>
  <si>
    <t>Torneira cromada de mesa, para pia de cozinha</t>
  </si>
  <si>
    <t>Chuveiro elétrico comum corpo plástico, tipo ducha - fornecimento e instalação</t>
  </si>
  <si>
    <t>Bancada em granito cinza andorinha, e=2cm</t>
  </si>
  <si>
    <t>Banheira para berçário infantil 84 x 42 x 25cm,  em fibra de vidro, com válvula, para instalação em bancada</t>
  </si>
  <si>
    <t>Barra de apoio reta, em aço inox polido, comprimento 0,50m</t>
  </si>
  <si>
    <t>Barra de apoio reta, em aço inox polido, comprimento 0,70m</t>
  </si>
  <si>
    <t>Barra de apoio reta, em aço inox polido, comprimento 0,80m</t>
  </si>
  <si>
    <t>ORSE 13746</t>
  </si>
  <si>
    <t>ORSE 10759</t>
  </si>
  <si>
    <t>SINAPI 86932</t>
  </si>
  <si>
    <t>SINAPI 95471</t>
  </si>
  <si>
    <t>SINAPI 86901</t>
  </si>
  <si>
    <t>SINAPI 86894</t>
  </si>
  <si>
    <t>SINAPI 86906</t>
  </si>
  <si>
    <t>SINAPI 86904</t>
  </si>
  <si>
    <t>SINAPI 95544</t>
  </si>
  <si>
    <t>SINAPI 37401</t>
  </si>
  <si>
    <t>SINAPI 95547</t>
  </si>
  <si>
    <t>SINAPI 86916</t>
  </si>
  <si>
    <t>SINAPI 100849</t>
  </si>
  <si>
    <t>SINAPI 86889</t>
  </si>
  <si>
    <t>SINAPI 86900</t>
  </si>
  <si>
    <t>SINAPI 86909</t>
  </si>
  <si>
    <t>SINAPI 100860</t>
  </si>
  <si>
    <t>SINAPI 100866</t>
  </si>
  <si>
    <t>SINAPI 100867</t>
  </si>
  <si>
    <t>SINAPI 100868</t>
  </si>
  <si>
    <t>SINAPI 101909</t>
  </si>
  <si>
    <t>ORSE 12312</t>
  </si>
  <si>
    <t>SINAPI 37558</t>
  </si>
  <si>
    <t>FDE 08.02.001</t>
  </si>
  <si>
    <t>SEINFRA C4646</t>
  </si>
  <si>
    <t>SINAPI 97599</t>
  </si>
  <si>
    <t>Extintor Pó ABC - 6KG</t>
  </si>
  <si>
    <t>Luminária de emergência de blocos autônomos de LED, com autonomia de 2h</t>
  </si>
  <si>
    <t>Luminária de emergência tipo bloco autônomo, com dois faroletes de LED's</t>
  </si>
  <si>
    <t>PLACA DE SINALIZACAO DE SEGURANCA CONTRA INCENDIO, FOTOLUMINESCENTE, RETANGULAR, *20 X 40* CM, EM PVC *2* MM ANTI-CHAMAS (SIMBOLOS, CORES E PICTOGRAMAS CONFORME NBR 16820)</t>
  </si>
  <si>
    <t>ABRIGO PARA GAS COM 2 CILINDROS DE 45 KG</t>
  </si>
  <si>
    <t>CORRIMÃO DUPLA ALTURA EM AÇO INOX DIAM 1 1/2</t>
  </si>
  <si>
    <t>SISTEMA DE PROTEÇÃO CONTRA INCÊNDIO</t>
  </si>
  <si>
    <t>PLUVIAL</t>
  </si>
  <si>
    <t>SINAPI 97897</t>
  </si>
  <si>
    <t>Caixa coletora/inspeção enterreda hidráulica em concreto pré moldado 0,60x0,60m (com grelha)</t>
  </si>
  <si>
    <t>Joelho PVC 90º 100 mm</t>
  </si>
  <si>
    <t>INSTALAÇÕES ELÉTRICAS, ENTRADA DE ENERGIA E SPDA</t>
  </si>
  <si>
    <t>ELÉTRICA</t>
  </si>
  <si>
    <t>SINAPI 91932</t>
  </si>
  <si>
    <t>SINAPI 91934</t>
  </si>
  <si>
    <t>SINAPI 92984</t>
  </si>
  <si>
    <t xml:space="preserve">SINAPI 91926 </t>
  </si>
  <si>
    <t xml:space="preserve">SINAPI 91928 </t>
  </si>
  <si>
    <t>SINAPI 91930</t>
  </si>
  <si>
    <t xml:space="preserve">ORSE 6411 </t>
  </si>
  <si>
    <t xml:space="preserve">ORSE 6387 </t>
  </si>
  <si>
    <t xml:space="preserve">SINAPI 98111 </t>
  </si>
  <si>
    <t>SINAPI 93654</t>
  </si>
  <si>
    <t>SINAPI 93657</t>
  </si>
  <si>
    <t>SINAPI 93658</t>
  </si>
  <si>
    <t>SINAPI 93659</t>
  </si>
  <si>
    <t>SINAPI 101896</t>
  </si>
  <si>
    <t xml:space="preserve">SIURB 9017001 </t>
  </si>
  <si>
    <t xml:space="preserve">SIURB 9004070 </t>
  </si>
  <si>
    <t xml:space="preserve">SINAPI 91941 </t>
  </si>
  <si>
    <t xml:space="preserve">SINAPI 91857 </t>
  </si>
  <si>
    <t xml:space="preserve">SINAPI 91855 </t>
  </si>
  <si>
    <t>SINAPI 97667</t>
  </si>
  <si>
    <t xml:space="preserve">SINAPI 97669 </t>
  </si>
  <si>
    <t>SBC 66372</t>
  </si>
  <si>
    <t xml:space="preserve"> SBC 063756 </t>
  </si>
  <si>
    <t xml:space="preserve">SBC  063754 </t>
  </si>
  <si>
    <t>SINAPI 91936</t>
  </si>
  <si>
    <t xml:space="preserve">SINAPI 91955 </t>
  </si>
  <si>
    <t xml:space="preserve"> SINAPI 91953 </t>
  </si>
  <si>
    <t xml:space="preserve">SINAPI 91959 </t>
  </si>
  <si>
    <t xml:space="preserve">SINAPI 91985 </t>
  </si>
  <si>
    <t xml:space="preserve">SINAPI 92000 </t>
  </si>
  <si>
    <t xml:space="preserve">SINAPI 91993 </t>
  </si>
  <si>
    <t xml:space="preserve">SINAPI 92023 </t>
  </si>
  <si>
    <t>SINAPI 92027</t>
  </si>
  <si>
    <t>SBC 60615</t>
  </si>
  <si>
    <t xml:space="preserve">ORSE  13157 </t>
  </si>
  <si>
    <t xml:space="preserve">SBC 060316 </t>
  </si>
  <si>
    <t>SIURB 9083051</t>
  </si>
  <si>
    <t>DADOS, LÓGICA E SEGURANÇA</t>
  </si>
  <si>
    <t>CABO DE COBRE FLEXÍVEL ISOLADO, 10 MM², ANTI-CHAMA 450/750 V, PARA CIRCUITOS TERMINAIS - FORNECIMENTO E INSTALAÇÃO. AF_03/2023</t>
  </si>
  <si>
    <t>M</t>
  </si>
  <si>
    <t>CABO DE COBRE FLEXÍVEL ISOLADO, 16 MM², ANTI-CHAMA 450/750 V, PARA CIRCUITOS TERMINAIS - FORNECIMENTO E INSTALAÇÃO. AF_03/2023AF_12/2021</t>
  </si>
  <si>
    <t>CABO DE COBRE FLEXÍVEL ISOLADO, 25 MM², ANTI-CHAMA 0,6/1,0KV, PARA CIRCUITOS TERMINAIS - FORNECIMENTO E INSTALAÇÃO. AF_03/2023</t>
  </si>
  <si>
    <t>CABO DE COBRE FLEXÍVEL ISOLADO, 2,5 MM², ANTI-CHAMA 450/750 V, PARA CIRCUITOS TERMINAIS - FORNECIMENTO E INSTALAÇÃO. AF_03/2023</t>
  </si>
  <si>
    <t>CABO DE COBRE FLEXÍVEL ISOLADO, 4 MM², ANTI-CHAMA 450/750 V, PARA CIRCUITOS TERMINAIS - FORNECIMENTO E INSTALAÇÃO. AF_03/2023</t>
  </si>
  <si>
    <t>CABO DE COBRE FLEXÍVEL ISOLADO, 6 MM², ANTI-CHAMA 450/750 V, PARA CIRCUITOS TERMINAIS - FORNECIMENTO E INSTALAÇÃO. AF_03/2023</t>
  </si>
  <si>
    <t>Tampa de concreto para caixas de passagem 0,60x0,60mx0,07m</t>
  </si>
  <si>
    <t>*Caixa de passagem cp2-080 (60x60x80cm)</t>
  </si>
  <si>
    <t>CAIXA DE INSPEÇÃO PARA ATERRAMENTO, CIRCULAR, EM POLIETILENO, DIÂMETRO INTERNO = 0,3 M. AF_12/2020</t>
  </si>
  <si>
    <t>UN</t>
  </si>
  <si>
    <t>DISJUNTOR MONOPOLAR TIPO DIN, CORRENTE NOMINAL DE 16A - FORNECIMENTO E INSTALAÇÃO. AF_07/2025</t>
  </si>
  <si>
    <t>DISJUNTOR MONOPOLAR TIPO DIN, CORRENTE NOMINAL DE 32A - FORNECIMENTO E INSTALAÇÃO. AF_07/2025</t>
  </si>
  <si>
    <t>DISJUNTOR MONOPOLAR TIPO DIN, CORRENTE NOMINAL DE 40A - FORNECIMENTO E INSTALAÇÃO. AF_07/2026</t>
  </si>
  <si>
    <t>DISJUNTOR MONOPOLAR TIPO DIN, CORRENTE NOMINAL DE 50A - FORNECIMENTO E INSTALAÇÃO. AF_07/2027</t>
  </si>
  <si>
    <t>DISJUNTOR TRIPOLAR TERMOMAGNÉTICO 200A</t>
  </si>
  <si>
    <t>DPS - DISPOSITIVO PROTEÇÃO CONTRA SURTOS 275V - 40KA</t>
  </si>
  <si>
    <t>INTERRUPTOR DIFERENCIAL RESIDUAL BIPOLAR 63A, SENSIBILIDADE 30MA - 220V</t>
  </si>
  <si>
    <t>CAIXA RETANGULAR 4" X 2" BAIXA (0,30 M DO PISO), PVC, INSTALADA EM PAREDE - FORNECIMENTO E INSTALAÇÃO. AF_03/2023</t>
  </si>
  <si>
    <t>ELETRODUTO FLEXÍVEL CORRUGADO REFORÇADO, PVC, DN 32 MM (1"), PARA CIRCUITOS TERMINAIS, INSTALADO EM PAREDE - FORNECIMENTO E INSTALAÇÃO. AF_03/2023</t>
  </si>
  <si>
    <t>ELETRODUTO FLEXÍVEL CORRUGADO REFORÇADO, PVC, DN 25 MM (3/4"), PARA CIRCUITOS TERMINAIS, INSTALADO EM PAREDE - FORNECIMENTO E INSTALAÇÃO. AF_03/2023</t>
  </si>
  <si>
    <t>ELETRODUTO FLEXÍVEL CORRUGADO REFORÇADO, PVC, DN 50 MM (1 1/2"), PARA CIRCUITOS TERMINAIS, INSTALADO EM PAREDE - FORNECIMENTO E INSTALAÇÃO. AF_03/2024</t>
  </si>
  <si>
    <t>ELETRODUTO FLEXÍVEL CORRUGADO, PEAD, DN 90 (3"), PARA REDE ENTERRADA DE DISTRIBUIÇÃO DE ENERGIA ELÉTRICA - FORNECIMENTO E INSTALAÇÃO. AF_12/2021</t>
  </si>
  <si>
    <t>QUADRO DE DISTRIBUICAO EMBUTIR 44 DISJUNTORES +BARRAMENTO</t>
  </si>
  <si>
    <t>SAIDA HORIZONTAL PARA ELETRODUTO 3/4""</t>
  </si>
  <si>
    <t>SAIDA HORIZONTAL PARA ELETRODUTO 1""</t>
  </si>
  <si>
    <t>Caixa Octogonal 4"x4", PVC, instalada em laje</t>
  </si>
  <si>
    <t>INTERRUPTOR PARALELO (1 MÓDULO), 10A/250V, INCLUINDO SUPORTE E PLACA - FORNECIMENTO E INSTALAÇÃO. AF_03/2023</t>
  </si>
  <si>
    <t>INTERRUPTOR SIMPLES (1 MÓDULO), 10A/250V, INCLUINDO SUPORTE E PLACA - FORNECIMENTO E INSTALAÇÃO. AF_03/2023</t>
  </si>
  <si>
    <t>INTERRUPTOR SIMPLES (2 MÓDULOS), 10A/250V, INCLUINDO SUPORTE E PLACA - FORNECIMENTO E INSTALAÇÃO. AF_03/2023</t>
  </si>
  <si>
    <t>INTERRUPTOR PULSADOR CAMPAINHA (1 MÓDULO), 10A/250V, INCLUINDO SUPORTE E PLACA - FORNECIMENTO E INSTALAÇÃO. AF_03/2023</t>
  </si>
  <si>
    <t>TOMADA BAIXA DE EMBUTIR (1 MÓDULO), 2P+T 10 A, INCLUINDO SUPORTE E PLACA - FORNECIMENTO E INSTALAÇÃO. AF_03/2023</t>
  </si>
  <si>
    <t>TOMADA ALTA DE EMBUTIR (1 MÓDULO), 2P+T 20 A, INCLUINDO SUPORTE E PLACA - FORNECIMENTO E INSTALAÇÃO. AF_03/2023</t>
  </si>
  <si>
    <t>INTERRUPTOR SIMPLES (1 MÓDULO) COM 1 TOMADA DE EMBUTIR 2P+T 10 A, INCLUINDO SUPORTE E PLACA - FORNECIMENTO E INSTALAÇÃO. AF_03/2023</t>
  </si>
  <si>
    <t>INTERRUPTOR SIMPLES (2 MÓDULO) COM 1 TOMADA DE EMBUTIR 2P+T 10 A, INCLUINDO SUPORTE E PLACA - FORNECIMENTO E INSTALAÇÃO. AF_03/2024</t>
  </si>
  <si>
    <t>LUMINARIA DE EMBUTIR ALETADA 2X28 COMPLETA TASCHIBRA</t>
  </si>
  <si>
    <t>Luminária plafon (sobrepor) 22,5 x 22,5 - 18 W - 6000K - G- Light ou similar</t>
  </si>
  <si>
    <t>REFLETOR 100W LED LINEAR BLINDADO A PROVA D'AGUA</t>
  </si>
  <si>
    <t>FOTOCELULA SOLAR-RELÊ FOTOELÉTRICO CAPACIDADE - 1000W</t>
  </si>
  <si>
    <t>Un</t>
  </si>
  <si>
    <t xml:space="preserve">SINAPI  91939 </t>
  </si>
  <si>
    <t xml:space="preserve">ORSE 9669 </t>
  </si>
  <si>
    <t xml:space="preserve">ORSE 9526 </t>
  </si>
  <si>
    <t xml:space="preserve">SBC 063447 </t>
  </si>
  <si>
    <t xml:space="preserve">ORSE 8689 </t>
  </si>
  <si>
    <t xml:space="preserve">SBC 062535 </t>
  </si>
  <si>
    <t xml:space="preserve">SBC 063747 </t>
  </si>
  <si>
    <t xml:space="preserve">ORSE 726 </t>
  </si>
  <si>
    <t xml:space="preserve">SBC 063756 </t>
  </si>
  <si>
    <t xml:space="preserve">CPOS/CDHU 39.27.020 </t>
  </si>
  <si>
    <t xml:space="preserve">SIURB 9005069 </t>
  </si>
  <si>
    <t xml:space="preserve">SINAPI 98307 </t>
  </si>
  <si>
    <t xml:space="preserve">SINAPI 97668 </t>
  </si>
  <si>
    <t>SINAPI 98305</t>
  </si>
  <si>
    <t xml:space="preserve">SEINFRA C4569 </t>
  </si>
  <si>
    <t xml:space="preserve">CPOS/CDHU 66.20.225 </t>
  </si>
  <si>
    <t xml:space="preserve">SIURB 9090031 </t>
  </si>
  <si>
    <t xml:space="preserve">ORSE 11242 </t>
  </si>
  <si>
    <t xml:space="preserve">SINAPI 98301 </t>
  </si>
  <si>
    <t xml:space="preserve">ORSE 720 </t>
  </si>
  <si>
    <t xml:space="preserve">CPOS/CDHU 69.10.152 </t>
  </si>
  <si>
    <t>CPOS/CDHU 66.02.460</t>
  </si>
  <si>
    <t>CAIXA RETANGULAR 4" X 2" ALTA (2,00 M DO PISO), PVC, INSTALADA EM PAREDE - FORNECIMENTO E INSTALAÇÃO. AF_03/2023</t>
  </si>
  <si>
    <t>Perfilado, pré-zincado  a fogo, perfurado 38 x 38 x 6000mm</t>
  </si>
  <si>
    <t>Gancho curto para perfilado, ( ref.: Mopa ou similar)</t>
  </si>
  <si>
    <t>ELETROCALHA PERFURADA TIPO ""U"" 50X50 CHAPA 24 SEM TAMPA</t>
  </si>
  <si>
    <t>Curva horizontal 50 x 50 mm para eletrocalha metálica, com ângulo 90° (ref.: mopa ou similar)</t>
  </si>
  <si>
    <t>SUPORTE SUSPENSAO VERTICAL PARA ELETROCALHA 50 x 50 mm</t>
  </si>
  <si>
    <t>EMENDA INTERNA PARA ELETROCALHA 50x50</t>
  </si>
  <si>
    <t>Terminal 50 x 50 mm para eletrocalha metalica (ref. vl 3.01-25 ge valemam ou similar)</t>
  </si>
  <si>
    <t>CABO ÓPTICO MULTIMODO, 4 FIBRAS, 50/125 µM - USO INTERNO/EXTERNO</t>
  </si>
  <si>
    <t>CAIXA DE PASSAGEM E TAMPA PRÉ-MOLDADAS EM CONCRETO, SEM FUNDO, 30X30CM</t>
  </si>
  <si>
    <t>TOMADA DE REDE RJ45 - FORNECIMENTO E INSTALAÇÃO. AF_11/2019</t>
  </si>
  <si>
    <t>ELETRODUTO FLEXÍVEL CORRUGADO, PEAD, DN 63 (2"), PARA REDE ENTERRADA DE DISTRIBUIÇÃO DE ENERGIA ELÉTRICA - FORNECIMENTO E INSTALAÇÃO. AF_12/2021</t>
  </si>
  <si>
    <t>Rack fechado para servidor - fornecimento e instalação</t>
  </si>
  <si>
    <t>RÉGUA DE TOMADAS ELÉTRICAS, COM 08 TOMADAS, PADRÃO RACK 19"</t>
  </si>
  <si>
    <t>SWITCH GIGABIT 24 PORTAS COM CAPACIDADE DE 10/100/1000/MBPS</t>
  </si>
  <si>
    <t>PATCH CORD RJ45 - 1,5M</t>
  </si>
  <si>
    <t>Fornecimento e instalação de conector rj 45 macho cat 6</t>
  </si>
  <si>
    <t>PATCH PANEL 24 PORTAS, CATEGORIA 5E - FORNECIMENTO E INSTALAÇÃO. AF_11/2019</t>
  </si>
  <si>
    <t>Fornecimento e instalação de conector rj 45 fêmea cat 5e (krone ou similar)</t>
  </si>
  <si>
    <t>ANTENA WI-FI DUAL BAND ACCESS POINT, BANDAS SIMULTÂNEAS - 1750MBPS</t>
  </si>
  <si>
    <t>Vídeo porteiro eletrônico colorido, com um interfone</t>
  </si>
  <si>
    <t>ENTRADA DE ENERGIA</t>
  </si>
  <si>
    <t xml:space="preserve">ORSE 332 </t>
  </si>
  <si>
    <t xml:space="preserve">SINAPI 93008 </t>
  </si>
  <si>
    <t xml:space="preserve">SINAPI 93013 </t>
  </si>
  <si>
    <t xml:space="preserve">SINAPI 93018 </t>
  </si>
  <si>
    <t xml:space="preserve">SINAPI 91922 </t>
  </si>
  <si>
    <t xml:space="preserve">SBC 064169 </t>
  </si>
  <si>
    <t xml:space="preserve">SINAPI 91847 </t>
  </si>
  <si>
    <t xml:space="preserve">SINAPI 96985 </t>
  </si>
  <si>
    <t xml:space="preserve">SCO IP 10.30.0100 </t>
  </si>
  <si>
    <t xml:space="preserve">SINAPI 101563 </t>
  </si>
  <si>
    <t xml:space="preserve">SINAPI 72252 </t>
  </si>
  <si>
    <t xml:space="preserve">ORSE 3999 </t>
  </si>
  <si>
    <t xml:space="preserve">ORSE 4000 </t>
  </si>
  <si>
    <t xml:space="preserve">SINAPI 101561 </t>
  </si>
  <si>
    <t xml:space="preserve">CPOS/CDHU 36.05.010 </t>
  </si>
  <si>
    <t xml:space="preserve">ORSE 4419 </t>
  </si>
  <si>
    <t xml:space="preserve">SBC 061454 </t>
  </si>
  <si>
    <t>Poste de concreto duplo T (DT)  9/300 - fornecimento e assentamento</t>
  </si>
  <si>
    <t>ELETRODUTO RÍGIDO ROSCÁVEL, PVC, DN 50 MM (1 1/2"), PARA REDE ENTERRADA DE DISTRIBUIÇÃO DE ENERGIA ELÉTRICA - FORNECIMENTO E INSTALAÇÃO. AF_12/2021</t>
  </si>
  <si>
    <t>LUVA PARA ELETRODUTO, PVC, ROSCÁVEL, DN 50 MM (1 1/2"), PARA REDE ENTERRADA DE DISTRIBUIÇÃO DE ENERGIA ELÉTRICA - FORNECIMENTO E INSTALAÇÃO. AF_12/2021</t>
  </si>
  <si>
    <t>CURVA 90 GRAUS PARA ELETRODUTO, PVC, ROSCÁVEL, DN 50 MM (1 1/2"), PARA REDE ENTERRADA DE DISTRIBUIÇÃO DE ENERGIA ELÉTRICA - FORNECIMENTO E INSTALAÇÃO. AF_12/2021</t>
  </si>
  <si>
    <t>CURVA 180 GRAUS PARA ELETRODUTO, PVC, ROSCÁVEL, DN 40 MM (1 1/4"), PARA CIRCUITOS TERMINAIS, INSTALADA EM PAREDE - FORNECIMENTO E INSTALAÇÃO. AF_03/2023</t>
  </si>
  <si>
    <t>DISJUNTOR TRIPOLAR 100A/40KA</t>
  </si>
  <si>
    <t>ELETRODUTO FLEXÍVEL CORRUGADO REFORÇADO, PVC, DN 32 MM (1"), PARA CIRCUITOS TERMINAIS, INSTALADO EM LAJE - FORNECIMENTO E INSTALAÇÃO. AF_03/2023</t>
  </si>
  <si>
    <t>HASTE DE ATERRAMENTO, DIÂMETRO 5/8", COM 3 METROS - FORNECIMENTO E INSTALAÇÃO. AF_08/2023</t>
  </si>
  <si>
    <t>Conector para haste de aterramento de para-raio, com uma descida de 5/8". Fornecimento.</t>
  </si>
  <si>
    <t>CABO DE COBRE FLEXÍVEL ISOLADO, 35 MM², 0,6/1,0 KV, PARA REDE AÉREA DE DISTRIBUIÇÃO DE ENERGIA ELÉTRICA DE BAIXA TENSÃO - FORNECIMENTO E INSTALAÇÃO. AF_07/2020</t>
  </si>
  <si>
    <t>CABO DE COBRE NU 25MM2 - FORNECIMENTO E INSTALACAO</t>
  </si>
  <si>
    <t>Fita em aço inox, fusimec ou similar - Fornecimento</t>
  </si>
  <si>
    <t>Fecho para fita aço inox 3/4 e 1/2", Fusimec ou similar - Fornecimento</t>
  </si>
  <si>
    <t>CABO DE COBRE FLEXÍVEL ISOLADO, 16 MM², 0,6/1,0 KV, PARA REDE AÉREA DE DISTRIBUIÇÃO DE ENERGIA ELÉTRICA DE BAIXA TENSÃO - FORNECIMENTO E INSTALAÇÃO. AF_07/2020</t>
  </si>
  <si>
    <t>ISOLADOR TIPO ROLDANA PARA BAIXA TENSÃO DE 76 X 79 MM</t>
  </si>
  <si>
    <t>Mureta de alvenaria 1,50 x 0,60m</t>
  </si>
  <si>
    <t>CAIXA DE MEDICAO INDIVIDUAL POLIFASICA C/ TAMPA P/ DISJUNTOR</t>
  </si>
  <si>
    <t>PLAYGROUND</t>
  </si>
  <si>
    <t>SINAPI 92397</t>
  </si>
  <si>
    <t>SINAPI 103946</t>
  </si>
  <si>
    <t>SINAPI 98520</t>
  </si>
  <si>
    <t>SINAPI 94273</t>
  </si>
  <si>
    <t>ORSE 9031</t>
  </si>
  <si>
    <t>SINAPI 98509</t>
  </si>
  <si>
    <t>SINAPI 102494</t>
  </si>
  <si>
    <t>ORSE 2409</t>
  </si>
  <si>
    <t>IOPES 200101</t>
  </si>
  <si>
    <t>SBC 172708</t>
  </si>
  <si>
    <t>Cotação C-01</t>
  </si>
  <si>
    <t>Cotação C-02</t>
  </si>
  <si>
    <t>Cotação C-03</t>
  </si>
  <si>
    <t>Cotação C-04</t>
  </si>
  <si>
    <t>Cotação C-05</t>
  </si>
  <si>
    <t>Cotação C-06</t>
  </si>
  <si>
    <t>Cotação C-07</t>
  </si>
  <si>
    <t>Cotação C-08</t>
  </si>
  <si>
    <t>Cotação C-09</t>
  </si>
  <si>
    <t>Cotação C-10</t>
  </si>
  <si>
    <t>Assentamento de guia (meio-fio), confeccionado em concreto pré-fabricado, 100x15x13x30cm</t>
  </si>
  <si>
    <t>Execução de pavimento em piso intertravado, com bloco retangular cor natural de 20 x 10 cm, espessura 6 cm. Af_10/2022</t>
  </si>
  <si>
    <t>Plantio de grama esmeralda ou são carlos ou curitibana, em placas</t>
  </si>
  <si>
    <t>Aplicação de adubo em solo</t>
  </si>
  <si>
    <t>Pedrisco</t>
  </si>
  <si>
    <t>Plantio de arbusto (podocarpo)</t>
  </si>
  <si>
    <t>Plantio de arbusto (buxinho)</t>
  </si>
  <si>
    <t>Pintura de piso, com tinta epóxi (pintura lúdica a definir)</t>
  </si>
  <si>
    <t>Banco de concreto com encosto largura = 30cm</t>
  </si>
  <si>
    <t>um</t>
  </si>
  <si>
    <t>Alambrado c/ tela losangular de arame fio 12 malha 2" revest. em PVC com tubo de ferro galvanizado vertical de 2 1/2" e horizontal de 1" incl. portão, pintados com esmalte sobre fundo anticorrosivo</t>
  </si>
  <si>
    <t>BALDRAME 10x20cm PARA MUROS DIVISORIOS EM CONCRETO</t>
  </si>
  <si>
    <t>Brinquedo playground altura média, com três torres, tunel, escorrega e escalada</t>
  </si>
  <si>
    <t>Gangorra cavalinho individual</t>
  </si>
  <si>
    <t>Gangorra infantil dupla em polietileno</t>
  </si>
  <si>
    <t>Casinha em polietileno</t>
  </si>
  <si>
    <t>Brinquedo playground modular, 1 torre com balanço</t>
  </si>
  <si>
    <t>Brinquedo gira-gira em polietileno</t>
  </si>
  <si>
    <t>Conjunto de balanços baby com assentos em polietileno</t>
  </si>
  <si>
    <t>Conjunto de balanços infantil com 3 lugares</t>
  </si>
  <si>
    <t>Brinquedo tipo escorregador em polietileno altura média</t>
  </si>
  <si>
    <t>Brinquedo em polietileno para área externa tipo tunel</t>
  </si>
  <si>
    <t>CAMPINHO</t>
  </si>
  <si>
    <t>ORSE 2408</t>
  </si>
  <si>
    <t>ORSE 1900</t>
  </si>
  <si>
    <t>Trave para campo de futebol infantil em aço galvanizado</t>
  </si>
  <si>
    <t>par</t>
  </si>
  <si>
    <t>Rede de proteção em nylon malha 10x10cm para quadra de esportes - fornecimento e instalação</t>
  </si>
  <si>
    <t>MUROS E FECHAMENTOS</t>
  </si>
  <si>
    <t>SBC 111041</t>
  </si>
  <si>
    <t>ORSE 4330</t>
  </si>
  <si>
    <t>EMBASA 15.03.25</t>
  </si>
  <si>
    <t>SINAPI 100758</t>
  </si>
  <si>
    <t>SINAPI 102513</t>
  </si>
  <si>
    <t>MURO EM ALVENARIA C/FUNDAÇÃO, REBOCO 2 FACES, ALTURA ÚTIL 1.80M</t>
  </si>
  <si>
    <t>GRADIL EXTERNO C/TUBOS+BARRA CHATA ACO COM PINTURA DUAS FACES (frente)</t>
  </si>
  <si>
    <t>Alambrado c/ tela losangular de arame fio 12 malha 2" revest. em PVC com tubo de ferro galvanizado vertical de 2 1/2" e horizontal de 1" incl. portão, pintados com esmalte sobre fundo anticorrosivo (interno)</t>
  </si>
  <si>
    <t>BALDRAME 10x30cm PARA MUROS DIVISORIOS EM CONCRETO</t>
  </si>
  <si>
    <t>Portão em tubo de aço galvanizado d=1", padrão escolas (ENTRADA)</t>
  </si>
  <si>
    <t>PORTA/PORTAO EM ALUMINIO, DE CORRER, INCL. FERRAGENS E GUARNICOES</t>
  </si>
  <si>
    <t>PINTURA COM TINTA ALQUÍDICA DE ACABAMENTO (ESMALTE SINTÉTICO ACETINADO) APLICADA A ROLO OU PINCEL SOBRE SUPERFÍCIES METÁLICAS</t>
  </si>
  <si>
    <t>PINTURA DE SÍMBOLOS E TEXTOS COM TINTA ACRÍLICA (cores e formas a definir)</t>
  </si>
  <si>
    <t>INSTALAÇÕES SANITÁRIAS</t>
  </si>
  <si>
    <t>LOUÇAS, ACESSÓRIOS E METAIS</t>
  </si>
  <si>
    <t>MÊS 07</t>
  </si>
  <si>
    <t>MÊS 08</t>
  </si>
  <si>
    <t>MÊS 09</t>
  </si>
  <si>
    <t>PERÍODO EM MESES</t>
  </si>
  <si>
    <t>SEINFRA c2887</t>
  </si>
  <si>
    <t>9/2025/PMMG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</si>
</sst>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quot;R$&quot;\ #,##0.00"/>
    <numFmt numFmtId="165" formatCode="_(* #,##0.00_);_(* \(#,##0.00\);_(* &quot;-&quot;??_);_(@_)"/>
    <numFmt numFmtId="166" formatCode="_-&quot;R$&quot;* #,##0.00_-;\-&quot;R$&quot;* #,##0.00_-;_-&quot;R$&quot;* &quot;-&quot;??_-;_-@_-"/>
    <numFmt numFmtId="167" formatCode="_-* #,##0.00_-;\-* #,##0.00_-;_-* \-??_-;_-@_-"/>
    <numFmt numFmtId="168" formatCode="_(* #,##0.00_);_(* \(#,##0.00\);_(* \-??_);_(@_)"/>
    <numFmt numFmtId="169" formatCode="_-&quot;R$ &quot;* #,##0.00_-;&quot;-R$ &quot;* #,##0.00_-;_-&quot;R$ &quot;* \-??_-;_-@_-"/>
  </numFmts>
  <fonts count="39" x14ac:knownFonts="1">
    <font>
      <sz val="11"/>
      <color theme="1"/>
      <name val="Calibri"/>
      <family val="2"/>
      <scheme val="minor"/>
    </font>
    <font>
      <sz val="9"/>
      <color theme="1"/>
      <name val="Arial"/>
      <family val="2"/>
    </font>
    <font>
      <b/>
      <sz val="9"/>
      <color theme="1"/>
      <name val="Arial"/>
      <family val="2"/>
    </font>
    <font>
      <b/>
      <sz val="10"/>
      <color theme="1"/>
      <name val="Arial"/>
      <family val="2"/>
    </font>
    <font>
      <sz val="10"/>
      <color theme="1"/>
      <name val="Arial"/>
      <family val="2"/>
    </font>
    <font>
      <sz val="11"/>
      <color theme="1"/>
      <name val="Arial"/>
      <family val="2"/>
    </font>
    <font>
      <b/>
      <sz val="18"/>
      <color theme="1"/>
      <name val="Arial"/>
      <family val="2"/>
    </font>
    <font>
      <sz val="9"/>
      <name val="Arial"/>
      <family val="2"/>
    </font>
    <font>
      <b/>
      <sz val="9"/>
      <name val="Arial"/>
      <family val="2"/>
    </font>
    <font>
      <sz val="10"/>
      <name val="Arial"/>
      <family val="2"/>
    </font>
    <font>
      <sz val="11"/>
      <color indexed="8"/>
      <name val="Arial"/>
      <family val="2"/>
    </font>
    <font>
      <b/>
      <sz val="10"/>
      <name val="Arial"/>
      <family val="2"/>
    </font>
    <font>
      <sz val="11"/>
      <color theme="1"/>
      <name val="Calibri"/>
      <family val="2"/>
      <scheme val="minor"/>
    </font>
    <font>
      <b/>
      <sz val="14"/>
      <color theme="1"/>
      <name val="Arial"/>
      <family val="2"/>
    </font>
    <font>
      <b/>
      <sz val="11"/>
      <color theme="1"/>
      <name val="Arial"/>
      <family val="2"/>
    </font>
    <font>
      <sz val="8"/>
      <name val="Calibri"/>
      <family val="2"/>
      <scheme val="minor"/>
    </font>
    <font>
      <b/>
      <sz val="12"/>
      <color theme="1"/>
      <name val="Arial"/>
      <family val="2"/>
    </font>
    <font>
      <sz val="11"/>
      <color rgb="FF000000"/>
      <name val="Calibri"/>
      <family val="2"/>
      <charset val="1"/>
    </font>
    <font>
      <u/>
      <sz val="11"/>
      <color theme="10"/>
      <name val="Calibri"/>
      <family val="2"/>
      <charset val="1"/>
    </font>
    <font>
      <b/>
      <sz val="16"/>
      <color theme="1"/>
      <name val="Arial"/>
      <family val="2"/>
    </font>
    <font>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5"/>
      <color indexed="54"/>
      <name val="Calibri"/>
      <family val="2"/>
    </font>
    <font>
      <b/>
      <sz val="13"/>
      <color indexed="54"/>
      <name val="Calibri"/>
      <family val="2"/>
    </font>
    <font>
      <b/>
      <sz val="11"/>
      <color indexed="54"/>
      <name val="Calibri"/>
      <family val="2"/>
    </font>
    <font>
      <sz val="18"/>
      <color indexed="54"/>
      <name val="Calibri Light"/>
      <family val="2"/>
    </font>
    <font>
      <sz val="10"/>
      <color theme="1"/>
      <name val="Calibri"/>
      <family val="2"/>
      <scheme val="minor"/>
    </font>
    <font>
      <sz val="7"/>
      <color indexed="8"/>
      <name val="Arial"/>
      <family val="2"/>
    </font>
    <font>
      <b/>
      <sz val="9"/>
      <color rgb="FF000000"/>
      <name val="Arial"/>
      <family val="2"/>
    </font>
  </fonts>
  <fills count="19">
    <fill>
      <patternFill patternType="none"/>
    </fill>
    <fill>
      <patternFill patternType="gray125"/>
    </fill>
    <fill>
      <patternFill patternType="solid">
        <fgColor theme="0" tint="-4.9989318521683403E-2"/>
        <bgColor indexed="64"/>
      </patternFill>
    </fill>
    <fill>
      <patternFill patternType="solid">
        <fgColor indexed="27"/>
        <bgColor indexed="41"/>
      </patternFill>
    </fill>
    <fill>
      <patternFill patternType="solid">
        <fgColor indexed="47"/>
        <bgColor indexed="42"/>
      </patternFill>
    </fill>
    <fill>
      <patternFill patternType="solid">
        <fgColor indexed="42"/>
        <bgColor indexed="31"/>
      </patternFill>
    </fill>
    <fill>
      <patternFill patternType="solid">
        <fgColor indexed="26"/>
        <bgColor indexed="9"/>
      </patternFill>
    </fill>
    <fill>
      <patternFill patternType="solid">
        <fgColor indexed="43"/>
        <bgColor indexed="26"/>
      </patternFill>
    </fill>
    <fill>
      <patternFill patternType="solid">
        <fgColor indexed="24"/>
        <bgColor indexed="46"/>
      </patternFill>
    </fill>
    <fill>
      <patternFill patternType="solid">
        <fgColor indexed="22"/>
        <bgColor indexed="44"/>
      </patternFill>
    </fill>
    <fill>
      <patternFill patternType="solid">
        <fgColor indexed="49"/>
        <bgColor indexed="40"/>
      </patternFill>
    </fill>
    <fill>
      <patternFill patternType="solid">
        <fgColor indexed="57"/>
        <bgColor indexed="21"/>
      </patternFill>
    </fill>
    <fill>
      <patternFill patternType="solid">
        <fgColor indexed="9"/>
        <bgColor indexed="41"/>
      </patternFill>
    </fill>
    <fill>
      <patternFill patternType="solid">
        <fgColor indexed="55"/>
        <bgColor indexed="46"/>
      </patternFill>
    </fill>
    <fill>
      <patternFill patternType="solid">
        <fgColor indexed="53"/>
        <bgColor indexed="52"/>
      </patternFill>
    </fill>
    <fill>
      <patternFill patternType="solid">
        <fgColor indexed="51"/>
        <bgColor indexed="13"/>
      </patternFill>
    </fill>
    <fill>
      <patternFill patternType="solid">
        <fgColor indexed="62"/>
        <bgColor indexed="56"/>
      </patternFill>
    </fill>
    <fill>
      <patternFill patternType="solid">
        <fgColor theme="6" tint="0.79998168889431442"/>
        <bgColor indexed="64"/>
      </patternFill>
    </fill>
    <fill>
      <patternFill patternType="solid">
        <fgColor theme="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44"/>
      </left>
      <right style="thin">
        <color indexed="44"/>
      </right>
      <top style="thin">
        <color indexed="44"/>
      </top>
      <bottom style="thin">
        <color indexed="4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4"/>
      </bottom>
      <diagonal/>
    </border>
    <border>
      <left/>
      <right/>
      <top/>
      <bottom style="medium">
        <color indexed="24"/>
      </bottom>
      <diagonal/>
    </border>
    <border>
      <left/>
      <right/>
      <top style="thin">
        <color indexed="49"/>
      </top>
      <bottom style="double">
        <color indexed="49"/>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64"/>
      </top>
      <bottom/>
      <diagonal/>
    </border>
  </borders>
  <cellStyleXfs count="66">
    <xf numFmtId="0" fontId="0" fillId="0" borderId="0"/>
    <xf numFmtId="0" fontId="10" fillId="0" borderId="0"/>
    <xf numFmtId="0" fontId="9" fillId="0" borderId="0"/>
    <xf numFmtId="165" fontId="9" fillId="0" borderId="0" applyFont="0" applyFill="0" applyBorder="0" applyAlignment="0" applyProtection="0"/>
    <xf numFmtId="9" fontId="10" fillId="0" borderId="0" applyFont="0" applyFill="0" applyBorder="0" applyAlignment="0" applyProtection="0"/>
    <xf numFmtId="0" fontId="9" fillId="0" borderId="0"/>
    <xf numFmtId="9" fontId="12" fillId="0" borderId="0" applyFont="0" applyFill="0" applyBorder="0" applyAlignment="0" applyProtection="0"/>
    <xf numFmtId="44" fontId="12" fillId="0" borderId="0" applyFont="0" applyFill="0" applyBorder="0" applyAlignment="0" applyProtection="0"/>
    <xf numFmtId="0" fontId="17" fillId="0" borderId="0"/>
    <xf numFmtId="0" fontId="18" fillId="0" borderId="0" applyNumberFormat="0" applyFill="0" applyBorder="0" applyAlignment="0" applyProtection="0"/>
    <xf numFmtId="166" fontId="17" fillId="0" borderId="0" applyFont="0" applyFill="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7" borderId="0" applyNumberFormat="0" applyBorder="0" applyAlignment="0" applyProtection="0"/>
    <xf numFmtId="0" fontId="22" fillId="8" borderId="0" applyNumberFormat="0" applyBorder="0" applyAlignment="0" applyProtection="0"/>
    <xf numFmtId="0" fontId="22" fillId="4" borderId="0" applyNumberFormat="0" applyBorder="0" applyAlignment="0" applyProtection="0"/>
    <xf numFmtId="0" fontId="22" fillId="9" borderId="0" applyNumberFormat="0" applyBorder="0" applyAlignment="0" applyProtection="0"/>
    <xf numFmtId="0" fontId="22" fillId="7"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3" fillId="3" borderId="0" applyNumberFormat="0" applyBorder="0" applyAlignment="0" applyProtection="0"/>
    <xf numFmtId="0" fontId="24" fillId="12" borderId="8" applyNumberFormat="0" applyAlignment="0" applyProtection="0"/>
    <xf numFmtId="0" fontId="25" fillId="13" borderId="9" applyNumberFormat="0" applyAlignment="0" applyProtection="0"/>
    <xf numFmtId="0" fontId="26" fillId="0" borderId="10" applyNumberFormat="0" applyFill="0" applyAlignment="0" applyProtection="0"/>
    <xf numFmtId="0" fontId="22" fillId="10"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1" borderId="0" applyNumberFormat="0" applyBorder="0" applyAlignment="0" applyProtection="0"/>
    <xf numFmtId="0" fontId="27" fillId="4" borderId="8" applyNumberFormat="0" applyAlignment="0" applyProtection="0"/>
    <xf numFmtId="169" fontId="9" fillId="0" borderId="0" applyFill="0" applyBorder="0" applyAlignment="0" applyProtection="0"/>
    <xf numFmtId="0" fontId="9" fillId="0" borderId="0"/>
    <xf numFmtId="0" fontId="21" fillId="0" borderId="0"/>
    <xf numFmtId="0" fontId="9" fillId="6" borderId="11" applyNumberFormat="0" applyAlignment="0" applyProtection="0"/>
    <xf numFmtId="9" fontId="9" fillId="0" borderId="0" applyFill="0" applyBorder="0" applyAlignment="0" applyProtection="0"/>
    <xf numFmtId="9" fontId="9" fillId="0" borderId="0" applyFill="0" applyBorder="0" applyAlignment="0" applyProtection="0"/>
    <xf numFmtId="0" fontId="28" fillId="12" borderId="12"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2" fillId="0" borderId="13" applyNumberFormat="0" applyFill="0" applyAlignment="0" applyProtection="0"/>
    <xf numFmtId="0" fontId="33" fillId="0" borderId="14" applyNumberFormat="0" applyFill="0" applyAlignment="0" applyProtection="0"/>
    <xf numFmtId="0" fontId="34" fillId="0" borderId="15"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1" fillId="0" borderId="16" applyNumberFormat="0" applyFill="0" applyAlignment="0" applyProtection="0"/>
    <xf numFmtId="168" fontId="9" fillId="0" borderId="0" applyFill="0" applyBorder="0" applyAlignment="0" applyProtection="0"/>
    <xf numFmtId="167" fontId="9" fillId="0" borderId="0" applyFill="0" applyBorder="0" applyAlignment="0" applyProtection="0"/>
    <xf numFmtId="43" fontId="12" fillId="0" borderId="0" applyFont="0" applyFill="0" applyBorder="0" applyAlignment="0" applyProtection="0"/>
    <xf numFmtId="165" fontId="9" fillId="0" borderId="0" applyFont="0" applyFill="0" applyBorder="0" applyAlignment="0" applyProtection="0"/>
    <xf numFmtId="165" fontId="10" fillId="0" borderId="0" applyFont="0" applyFill="0" applyBorder="0" applyAlignment="0" applyProtection="0"/>
    <xf numFmtId="0" fontId="9" fillId="0" borderId="0"/>
    <xf numFmtId="0" fontId="9" fillId="0" borderId="0"/>
    <xf numFmtId="165" fontId="9" fillId="0" borderId="0" applyFont="0" applyFill="0" applyBorder="0" applyAlignment="0" applyProtection="0"/>
    <xf numFmtId="0" fontId="9" fillId="0" borderId="0"/>
    <xf numFmtId="0" fontId="9" fillId="0" borderId="0"/>
    <xf numFmtId="0" fontId="9" fillId="0" borderId="0"/>
  </cellStyleXfs>
  <cellXfs count="223">
    <xf numFmtId="0" fontId="0" fillId="0" borderId="0" xfId="0"/>
    <xf numFmtId="4" fontId="1" fillId="0" borderId="1" xfId="0" applyNumberFormat="1" applyFont="1" applyBorder="1" applyAlignment="1">
      <alignment horizontal="center" vertical="center"/>
    </xf>
    <xf numFmtId="4" fontId="1" fillId="0" borderId="1" xfId="0" applyNumberFormat="1" applyFont="1" applyBorder="1" applyAlignment="1" applyProtection="1">
      <alignment horizontal="center" vertical="center"/>
      <protection locked="0"/>
    </xf>
    <xf numFmtId="0" fontId="4"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7"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right" vertical="center"/>
    </xf>
    <xf numFmtId="2" fontId="0" fillId="0" borderId="0" xfId="0" applyNumberFormat="1" applyAlignment="1">
      <alignment vertical="center"/>
    </xf>
    <xf numFmtId="0" fontId="20" fillId="0" borderId="0" xfId="0" applyFont="1" applyAlignment="1">
      <alignment horizontal="center" vertical="center"/>
    </xf>
    <xf numFmtId="0" fontId="3" fillId="0" borderId="1" xfId="0" applyFont="1" applyBorder="1" applyAlignment="1">
      <alignment horizontal="center" vertical="center"/>
    </xf>
    <xf numFmtId="0" fontId="14" fillId="0" borderId="1" xfId="0" applyFont="1" applyBorder="1" applyAlignment="1">
      <alignment horizontal="center" vertical="center"/>
    </xf>
    <xf numFmtId="4" fontId="4" fillId="0" borderId="1" xfId="0" applyNumberFormat="1" applyFont="1" applyBorder="1" applyAlignment="1">
      <alignment horizontal="center" vertical="center"/>
    </xf>
    <xf numFmtId="10" fontId="9"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4" fontId="16"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0" fontId="14" fillId="2" borderId="1" xfId="0" applyFont="1" applyFill="1" applyBorder="1" applyAlignment="1">
      <alignment horizontal="center" vertical="center"/>
    </xf>
    <xf numFmtId="0" fontId="4" fillId="0" borderId="1" xfId="0" applyFont="1" applyBorder="1" applyAlignment="1">
      <alignment horizontal="center" vertical="center"/>
    </xf>
    <xf numFmtId="0" fontId="3" fillId="18" borderId="1" xfId="0" applyFont="1" applyFill="1" applyBorder="1" applyAlignment="1">
      <alignment horizontal="right" vertical="center"/>
    </xf>
    <xf numFmtId="0" fontId="11" fillId="0" borderId="23" xfId="41" applyFont="1" applyBorder="1" applyAlignment="1">
      <alignment horizontal="center" vertical="center"/>
    </xf>
    <xf numFmtId="4" fontId="11" fillId="0" borderId="23" xfId="41" applyNumberFormat="1" applyFont="1" applyBorder="1" applyAlignment="1">
      <alignment horizontal="center" vertical="center" wrapText="1"/>
    </xf>
    <xf numFmtId="0" fontId="9" fillId="0" borderId="20" xfId="41" applyBorder="1" applyAlignment="1">
      <alignment horizontal="center" vertical="center"/>
    </xf>
    <xf numFmtId="10" fontId="9" fillId="0" borderId="20" xfId="41" applyNumberFormat="1" applyBorder="1" applyAlignment="1" applyProtection="1">
      <alignment horizontal="center" vertical="center"/>
      <protection locked="0"/>
    </xf>
    <xf numFmtId="10" fontId="9" fillId="0" borderId="20" xfId="41" applyNumberFormat="1" applyBorder="1" applyAlignment="1">
      <alignment horizontal="center" vertical="center"/>
    </xf>
    <xf numFmtId="0" fontId="11" fillId="0" borderId="31" xfId="41" applyFont="1" applyBorder="1" applyAlignment="1">
      <alignment horizontal="center" vertical="center" wrapText="1"/>
    </xf>
    <xf numFmtId="10" fontId="11" fillId="0" borderId="31" xfId="41" applyNumberFormat="1" applyFont="1" applyBorder="1" applyAlignment="1">
      <alignment horizontal="center" vertical="center"/>
    </xf>
    <xf numFmtId="0" fontId="7" fillId="0" borderId="1" xfId="0" applyFont="1" applyBorder="1" applyAlignment="1">
      <alignment horizontal="left" vertical="center" wrapText="1"/>
    </xf>
    <xf numFmtId="2" fontId="11" fillId="0" borderId="29" xfId="41" applyNumberFormat="1" applyFont="1" applyBorder="1" applyAlignment="1">
      <alignment horizontal="center" vertical="center"/>
    </xf>
    <xf numFmtId="2" fontId="11" fillId="0" borderId="30" xfId="41" applyNumberFormat="1" applyFont="1" applyBorder="1" applyAlignment="1">
      <alignment horizontal="center" vertical="center"/>
    </xf>
    <xf numFmtId="2" fontId="9" fillId="0" borderId="29" xfId="41" applyNumberFormat="1" applyBorder="1" applyAlignment="1">
      <alignment horizontal="center" vertical="center"/>
    </xf>
    <xf numFmtId="0" fontId="8" fillId="0" borderId="1" xfId="0" applyFont="1" applyBorder="1" applyAlignment="1">
      <alignment horizontal="justify" vertical="center" wrapText="1"/>
    </xf>
    <xf numFmtId="0" fontId="2" fillId="0" borderId="1" xfId="0" applyFont="1" applyBorder="1" applyAlignment="1">
      <alignment horizontal="center" vertical="center"/>
    </xf>
    <xf numFmtId="0" fontId="7" fillId="0" borderId="1" xfId="60" applyFont="1" applyBorder="1" applyAlignment="1">
      <alignment horizontal="left" vertical="center" wrapText="1"/>
    </xf>
    <xf numFmtId="0" fontId="7" fillId="0" borderId="1" xfId="60" applyFont="1" applyBorder="1" applyAlignment="1">
      <alignment horizontal="center" vertical="center"/>
    </xf>
    <xf numFmtId="0" fontId="7" fillId="0" borderId="26" xfId="0" applyFont="1" applyBorder="1" applyAlignment="1">
      <alignment horizontal="center" vertical="center"/>
    </xf>
    <xf numFmtId="0" fontId="7" fillId="0" borderId="1" xfId="60" applyFont="1" applyBorder="1" applyAlignment="1">
      <alignment horizontal="center" vertical="center" wrapText="1"/>
    </xf>
    <xf numFmtId="0" fontId="7" fillId="0" borderId="1" xfId="61"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wrapText="1"/>
    </xf>
    <xf numFmtId="0" fontId="7" fillId="0" borderId="1" xfId="63" applyFont="1" applyBorder="1" applyAlignment="1">
      <alignment horizontal="center" vertical="center"/>
    </xf>
    <xf numFmtId="0" fontId="7" fillId="0" borderId="25" xfId="60" applyFont="1" applyBorder="1" applyAlignment="1">
      <alignment horizontal="center" vertical="center"/>
    </xf>
    <xf numFmtId="0" fontId="7" fillId="0" borderId="26" xfId="0" applyFont="1" applyBorder="1" applyAlignment="1">
      <alignment horizontal="left" vertical="center" wrapText="1"/>
    </xf>
    <xf numFmtId="0" fontId="7" fillId="0" borderId="1" xfId="64" applyFont="1" applyBorder="1" applyAlignment="1">
      <alignment horizontal="center" vertical="center"/>
    </xf>
    <xf numFmtId="0" fontId="7" fillId="0" borderId="24" xfId="0" applyFont="1" applyBorder="1" applyAlignment="1">
      <alignment horizontal="center" vertical="center"/>
    </xf>
    <xf numFmtId="0" fontId="7" fillId="0" borderId="1" xfId="60" applyFont="1" applyBorder="1" applyAlignment="1">
      <alignment vertical="center" wrapText="1"/>
    </xf>
    <xf numFmtId="0" fontId="7" fillId="18" borderId="1" xfId="60" applyFont="1" applyFill="1" applyBorder="1" applyAlignment="1">
      <alignment horizontal="center" vertical="center"/>
    </xf>
    <xf numFmtId="0" fontId="7" fillId="0" borderId="1" xfId="60" applyFont="1" applyBorder="1" applyAlignment="1">
      <alignment vertical="center"/>
    </xf>
    <xf numFmtId="0" fontId="7" fillId="18" borderId="1" xfId="60" applyFont="1" applyFill="1" applyBorder="1" applyAlignment="1">
      <alignment vertical="center" wrapText="1"/>
    </xf>
    <xf numFmtId="0" fontId="7" fillId="0" borderId="26" xfId="60" applyFont="1" applyBorder="1" applyAlignment="1">
      <alignment horizontal="center" vertical="center"/>
    </xf>
    <xf numFmtId="0" fontId="7" fillId="18" borderId="1" xfId="60" applyFont="1" applyFill="1" applyBorder="1" applyAlignment="1">
      <alignment horizontal="left" vertical="center" wrapText="1"/>
    </xf>
    <xf numFmtId="0" fontId="7" fillId="0" borderId="1" xfId="65" applyFont="1" applyBorder="1" applyAlignment="1">
      <alignment horizontal="center" vertical="center"/>
    </xf>
    <xf numFmtId="49" fontId="7" fillId="0" borderId="1" xfId="60" applyNumberFormat="1" applyFont="1" applyBorder="1" applyAlignment="1">
      <alignment horizontal="center" vertical="center"/>
    </xf>
    <xf numFmtId="0" fontId="1" fillId="0" borderId="1" xfId="0" applyFont="1" applyBorder="1" applyAlignment="1">
      <alignment vertical="center" wrapText="1"/>
    </xf>
    <xf numFmtId="0" fontId="7" fillId="0" borderId="4" xfId="60" applyFont="1" applyBorder="1" applyAlignment="1">
      <alignment horizontal="center" vertical="center" wrapText="1"/>
    </xf>
    <xf numFmtId="0" fontId="7" fillId="0" borderId="26" xfId="60" applyFont="1" applyBorder="1" applyAlignment="1">
      <alignment vertical="center" wrapText="1"/>
    </xf>
    <xf numFmtId="0" fontId="7" fillId="0" borderId="5" xfId="60" applyFont="1" applyBorder="1" applyAlignment="1">
      <alignment horizontal="center" vertical="center"/>
    </xf>
    <xf numFmtId="165" fontId="7" fillId="0" borderId="1" xfId="58" applyFont="1" applyFill="1" applyBorder="1" applyAlignment="1">
      <alignment horizontal="center" vertical="center"/>
    </xf>
    <xf numFmtId="49" fontId="1" fillId="0" borderId="1" xfId="0" applyNumberFormat="1" applyFont="1" applyBorder="1" applyAlignment="1" applyProtection="1">
      <alignment horizontal="center" vertical="center" wrapText="1"/>
      <protection locked="0"/>
    </xf>
    <xf numFmtId="9" fontId="37" fillId="0" borderId="1" xfId="45" applyFont="1" applyBorder="1" applyAlignment="1">
      <alignment horizontal="center" vertical="center" wrapText="1"/>
    </xf>
    <xf numFmtId="17" fontId="9" fillId="0" borderId="2" xfId="0" applyNumberFormat="1" applyFont="1" applyBorder="1" applyAlignment="1">
      <alignment horizontal="right" vertical="center" wrapText="1"/>
    </xf>
    <xf numFmtId="0" fontId="2" fillId="0" borderId="1" xfId="0" applyFont="1" applyBorder="1" applyAlignment="1">
      <alignment horizontal="right" vertical="center"/>
    </xf>
    <xf numFmtId="4" fontId="7" fillId="0" borderId="1" xfId="59" applyNumberFormat="1" applyFont="1" applyFill="1" applyBorder="1" applyAlignment="1">
      <alignment horizontal="center" vertical="center"/>
    </xf>
    <xf numFmtId="165" fontId="7" fillId="0" borderId="1" xfId="62" applyFont="1" applyFill="1" applyBorder="1" applyAlignment="1">
      <alignment horizontal="center" vertical="center"/>
    </xf>
    <xf numFmtId="165" fontId="7" fillId="0" borderId="1" xfId="58" applyFont="1" applyFill="1" applyBorder="1" applyAlignment="1">
      <alignment horizontal="center" vertical="center" wrapText="1"/>
    </xf>
    <xf numFmtId="165" fontId="7" fillId="0" borderId="24" xfId="58" applyFont="1" applyFill="1" applyBorder="1" applyAlignment="1">
      <alignment horizontal="center" vertical="center"/>
    </xf>
    <xf numFmtId="168" fontId="1" fillId="0" borderId="1" xfId="55" applyFont="1" applyFill="1" applyBorder="1" applyAlignment="1" applyProtection="1">
      <alignment horizontal="center" vertical="center" shrinkToFit="1"/>
    </xf>
    <xf numFmtId="4" fontId="1" fillId="0" borderId="1" xfId="55" applyNumberFormat="1" applyFont="1" applyFill="1" applyBorder="1" applyAlignment="1" applyProtection="1">
      <alignment horizontal="center" vertical="center" shrinkToFit="1"/>
    </xf>
    <xf numFmtId="4" fontId="16" fillId="2" borderId="1" xfId="0" applyNumberFormat="1" applyFont="1" applyFill="1" applyBorder="1" applyAlignment="1">
      <alignment horizontal="center" vertical="center"/>
    </xf>
    <xf numFmtId="4" fontId="3" fillId="17" borderId="1" xfId="7" applyNumberFormat="1" applyFont="1" applyFill="1" applyBorder="1" applyAlignment="1">
      <alignment horizontal="center" vertical="center"/>
    </xf>
    <xf numFmtId="2" fontId="3" fillId="17"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6" fillId="2" borderId="1" xfId="0" applyFont="1" applyFill="1" applyBorder="1" applyAlignment="1">
      <alignment horizontal="right" vertical="center"/>
    </xf>
    <xf numFmtId="0" fontId="7" fillId="0" borderId="1" xfId="0" applyFont="1" applyBorder="1" applyAlignment="1">
      <alignment horizontal="left" vertical="center"/>
    </xf>
    <xf numFmtId="0" fontId="13" fillId="2" borderId="1" xfId="0" applyFont="1" applyFill="1" applyBorder="1" applyAlignment="1">
      <alignment horizontal="center" vertical="center"/>
    </xf>
    <xf numFmtId="0" fontId="13" fillId="2" borderId="24" xfId="0"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164" fontId="1" fillId="0" borderId="1" xfId="0" applyNumberFormat="1" applyFont="1" applyBorder="1" applyAlignment="1">
      <alignment horizontal="left" vertical="center"/>
    </xf>
    <xf numFmtId="10" fontId="1" fillId="0" borderId="1" xfId="6" applyNumberFormat="1" applyFont="1" applyBorder="1" applyAlignment="1">
      <alignment horizontal="left" vertical="center"/>
    </xf>
    <xf numFmtId="0" fontId="1" fillId="0" borderId="1" xfId="6" applyNumberFormat="1" applyFont="1" applyBorder="1" applyAlignment="1">
      <alignment horizontal="left" vertical="center"/>
    </xf>
    <xf numFmtId="0" fontId="38"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11" fillId="17" borderId="2" xfId="0" applyFont="1" applyFill="1" applyBorder="1" applyAlignment="1">
      <alignment horizontal="right" vertical="center" wrapText="1"/>
    </xf>
    <xf numFmtId="0" fontId="11" fillId="17" borderId="3" xfId="0" applyFont="1" applyFill="1" applyBorder="1" applyAlignment="1">
      <alignment horizontal="right" vertical="center" wrapText="1"/>
    </xf>
    <xf numFmtId="0" fontId="11" fillId="17" borderId="4" xfId="0" applyFont="1" applyFill="1" applyBorder="1" applyAlignment="1">
      <alignment horizontal="righ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8" fillId="0" borderId="2" xfId="60" applyFont="1" applyBorder="1" applyAlignment="1">
      <alignment horizontal="left" vertical="center"/>
    </xf>
    <xf numFmtId="0" fontId="8" fillId="0" borderId="3" xfId="60" applyFont="1" applyBorder="1" applyAlignment="1">
      <alignment horizontal="left" vertical="center"/>
    </xf>
    <xf numFmtId="0" fontId="8" fillId="0" borderId="4" xfId="60" applyFont="1" applyBorder="1" applyAlignment="1">
      <alignment horizontal="left" vertical="center"/>
    </xf>
    <xf numFmtId="0" fontId="8" fillId="0" borderId="2" xfId="60" applyFont="1" applyBorder="1" applyAlignment="1">
      <alignment horizontal="left" vertical="center" wrapText="1"/>
    </xf>
    <xf numFmtId="0" fontId="8" fillId="0" borderId="3" xfId="60" applyFont="1" applyBorder="1" applyAlignment="1">
      <alignment horizontal="left" vertical="center" wrapText="1"/>
    </xf>
    <xf numFmtId="0" fontId="8" fillId="0" borderId="4" xfId="60" applyFont="1" applyBorder="1" applyAlignment="1">
      <alignment horizontal="left" vertical="center" wrapText="1"/>
    </xf>
    <xf numFmtId="4" fontId="3" fillId="0" borderId="2" xfId="0" applyNumberFormat="1" applyFont="1" applyBorder="1" applyAlignment="1">
      <alignment horizontal="center" vertical="center"/>
    </xf>
    <xf numFmtId="4" fontId="3" fillId="0" borderId="4" xfId="0" applyNumberFormat="1" applyFont="1" applyBorder="1" applyAlignment="1">
      <alignment horizontal="center" vertical="center"/>
    </xf>
    <xf numFmtId="2" fontId="11" fillId="0" borderId="2" xfId="6" applyNumberFormat="1" applyFont="1" applyBorder="1" applyAlignment="1">
      <alignment horizontal="center" vertical="center"/>
    </xf>
    <xf numFmtId="2" fontId="11" fillId="0" borderId="4" xfId="6" applyNumberFormat="1" applyFont="1" applyBorder="1" applyAlignment="1">
      <alignment horizontal="center" vertical="center"/>
    </xf>
    <xf numFmtId="2" fontId="11" fillId="0" borderId="2" xfId="0" applyNumberFormat="1" applyFont="1" applyBorder="1" applyAlignment="1">
      <alignment horizontal="center" vertical="center"/>
    </xf>
    <xf numFmtId="2" fontId="11" fillId="0" borderId="4" xfId="0" applyNumberFormat="1"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4" fontId="11" fillId="0" borderId="2" xfId="0" applyNumberFormat="1" applyFont="1" applyBorder="1" applyAlignment="1">
      <alignment horizontal="center" vertical="center"/>
    </xf>
    <xf numFmtId="4" fontId="11" fillId="0" borderId="4" xfId="0" applyNumberFormat="1"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2" borderId="1" xfId="0" applyFont="1" applyFill="1" applyBorder="1" applyAlignment="1">
      <alignment horizontal="center" vertical="center" wrapText="1"/>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0" xfId="0" applyFont="1" applyFill="1" applyAlignment="1">
      <alignment horizontal="center" vertical="center"/>
    </xf>
    <xf numFmtId="0" fontId="3" fillId="2" borderId="1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5"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4" xfId="0" applyFont="1" applyFill="1" applyBorder="1" applyAlignment="1">
      <alignment horizontal="center" vertical="center"/>
    </xf>
    <xf numFmtId="4" fontId="13" fillId="0" borderId="7" xfId="0" applyNumberFormat="1"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6" fillId="2" borderId="6" xfId="0" applyFont="1" applyFill="1" applyBorder="1" applyAlignment="1">
      <alignment horizontal="center" vertical="center"/>
    </xf>
    <xf numFmtId="0" fontId="16" fillId="2" borderId="28" xfId="0" applyFont="1" applyFill="1" applyBorder="1" applyAlignment="1">
      <alignment horizontal="center" vertical="center"/>
    </xf>
    <xf numFmtId="0" fontId="16" fillId="2" borderId="5" xfId="0" applyFont="1" applyFill="1" applyBorder="1" applyAlignment="1">
      <alignment horizontal="center" vertical="center"/>
    </xf>
    <xf numFmtId="0" fontId="5" fillId="0" borderId="1" xfId="0" applyFont="1" applyBorder="1" applyAlignment="1">
      <alignment horizont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17" fontId="9" fillId="0" borderId="2" xfId="0" applyNumberFormat="1" applyFont="1" applyBorder="1" applyAlignment="1">
      <alignment horizontal="left" vertical="center" wrapText="1"/>
    </xf>
    <xf numFmtId="17" fontId="9" fillId="0" borderId="3" xfId="0" applyNumberFormat="1" applyFont="1" applyBorder="1" applyAlignment="1">
      <alignment horizontal="left" vertical="center" wrapText="1"/>
    </xf>
    <xf numFmtId="17" fontId="9" fillId="0" borderId="4" xfId="0" applyNumberFormat="1" applyFont="1" applyBorder="1" applyAlignment="1">
      <alignment horizontal="left" vertical="center" wrapText="1"/>
    </xf>
    <xf numFmtId="164" fontId="9" fillId="0" borderId="2" xfId="0" applyNumberFormat="1" applyFont="1" applyBorder="1" applyAlignment="1">
      <alignment horizontal="left" vertical="center"/>
    </xf>
    <xf numFmtId="164" fontId="9" fillId="0" borderId="3" xfId="0" applyNumberFormat="1" applyFont="1" applyBorder="1" applyAlignment="1">
      <alignment horizontal="left" vertical="center"/>
    </xf>
    <xf numFmtId="164" fontId="9" fillId="0" borderId="4" xfId="0" applyNumberFormat="1" applyFont="1" applyBorder="1" applyAlignment="1">
      <alignment horizontal="left" vertical="center"/>
    </xf>
    <xf numFmtId="10" fontId="4" fillId="0" borderId="2" xfId="0" applyNumberFormat="1" applyFont="1" applyBorder="1" applyAlignment="1">
      <alignment horizontal="left" vertical="center"/>
    </xf>
    <xf numFmtId="10" fontId="4" fillId="0" borderId="3" xfId="0" applyNumberFormat="1" applyFont="1" applyBorder="1" applyAlignment="1">
      <alignment horizontal="left" vertical="center"/>
    </xf>
    <xf numFmtId="10" fontId="4" fillId="0" borderId="4" xfId="0" applyNumberFormat="1" applyFont="1" applyBorder="1" applyAlignment="1">
      <alignment horizontal="left"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4" xfId="0" applyFont="1" applyFill="1" applyBorder="1" applyAlignment="1">
      <alignment horizontal="center" vertical="center"/>
    </xf>
    <xf numFmtId="0" fontId="4" fillId="18" borderId="2" xfId="0" applyFont="1" applyFill="1" applyBorder="1" applyAlignment="1">
      <alignment horizontal="left" vertical="center"/>
    </xf>
    <xf numFmtId="0" fontId="4" fillId="18" borderId="3" xfId="0" applyFont="1" applyFill="1" applyBorder="1" applyAlignment="1">
      <alignment horizontal="left" vertical="center"/>
    </xf>
    <xf numFmtId="0" fontId="4" fillId="18" borderId="4" xfId="0" applyFont="1" applyFill="1" applyBorder="1" applyAlignment="1">
      <alignment horizontal="left" vertical="center"/>
    </xf>
    <xf numFmtId="164" fontId="4" fillId="18" borderId="2" xfId="0" applyNumberFormat="1" applyFont="1" applyFill="1" applyBorder="1" applyAlignment="1">
      <alignment horizontal="left" vertical="center"/>
    </xf>
    <xf numFmtId="164" fontId="4" fillId="18" borderId="3" xfId="0" applyNumberFormat="1" applyFont="1" applyFill="1" applyBorder="1" applyAlignment="1">
      <alignment horizontal="left" vertical="center"/>
    </xf>
    <xf numFmtId="164" fontId="4" fillId="18" borderId="4" xfId="0" applyNumberFormat="1" applyFont="1" applyFill="1" applyBorder="1" applyAlignment="1">
      <alignment horizontal="left" vertical="center"/>
    </xf>
    <xf numFmtId="10" fontId="4" fillId="18" borderId="2" xfId="0" applyNumberFormat="1" applyFont="1" applyFill="1" applyBorder="1" applyAlignment="1">
      <alignment horizontal="left" vertical="center"/>
    </xf>
    <xf numFmtId="3" fontId="4" fillId="18" borderId="2" xfId="0" applyNumberFormat="1" applyFont="1" applyFill="1" applyBorder="1" applyAlignment="1">
      <alignment horizontal="left" vertical="center"/>
    </xf>
    <xf numFmtId="3" fontId="4" fillId="18" borderId="3" xfId="0" applyNumberFormat="1" applyFont="1" applyFill="1" applyBorder="1" applyAlignment="1">
      <alignment horizontal="left" vertical="center"/>
    </xf>
    <xf numFmtId="3" fontId="4" fillId="18" borderId="4" xfId="0" applyNumberFormat="1" applyFont="1" applyFill="1" applyBorder="1" applyAlignment="1">
      <alignment horizontal="left" vertical="center"/>
    </xf>
    <xf numFmtId="0" fontId="19" fillId="18" borderId="2" xfId="0" applyFont="1" applyFill="1" applyBorder="1" applyAlignment="1">
      <alignment horizontal="center" vertical="center"/>
    </xf>
    <xf numFmtId="0" fontId="19" fillId="18" borderId="3" xfId="0" applyFont="1" applyFill="1" applyBorder="1" applyAlignment="1">
      <alignment horizontal="center" vertical="center"/>
    </xf>
    <xf numFmtId="0" fontId="19" fillId="18" borderId="4" xfId="0" applyFont="1" applyFill="1" applyBorder="1" applyAlignment="1">
      <alignment horizontal="center" vertical="center"/>
    </xf>
    <xf numFmtId="0" fontId="11" fillId="0" borderId="21" xfId="41" applyFont="1" applyBorder="1" applyAlignment="1">
      <alignment horizontal="center" vertical="center"/>
    </xf>
    <xf numFmtId="0" fontId="11" fillId="0" borderId="22" xfId="41" applyFont="1" applyBorder="1" applyAlignment="1">
      <alignment horizontal="center" vertical="center"/>
    </xf>
    <xf numFmtId="0" fontId="4" fillId="0" borderId="29" xfId="41" applyFont="1" applyBorder="1" applyAlignment="1">
      <alignment horizontal="center" vertical="center" wrapText="1"/>
    </xf>
    <xf numFmtId="0" fontId="4" fillId="0" borderId="20" xfId="41" applyFont="1" applyBorder="1" applyAlignment="1">
      <alignment horizontal="center" vertical="center" wrapText="1"/>
    </xf>
    <xf numFmtId="0" fontId="3" fillId="2" borderId="7"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7" xfId="0" applyFont="1" applyFill="1" applyBorder="1" applyAlignment="1">
      <alignment horizontal="center" vertical="center"/>
    </xf>
    <xf numFmtId="0" fontId="36" fillId="0" borderId="1" xfId="0" applyFont="1" applyBorder="1" applyAlignment="1">
      <alignment horizontal="center"/>
    </xf>
    <xf numFmtId="0" fontId="3" fillId="0" borderId="30" xfId="41" applyFont="1" applyBorder="1" applyAlignment="1">
      <alignment horizontal="center" vertical="center" wrapText="1"/>
    </xf>
    <xf numFmtId="0" fontId="3" fillId="0" borderId="31" xfId="41" applyFont="1" applyBorder="1" applyAlignment="1">
      <alignment horizontal="center" vertical="center" wrapText="1"/>
    </xf>
    <xf numFmtId="3" fontId="4" fillId="18" borderId="1" xfId="0" applyNumberFormat="1" applyFont="1" applyFill="1" applyBorder="1" applyAlignment="1">
      <alignment horizontal="left" vertical="center"/>
    </xf>
    <xf numFmtId="0" fontId="19" fillId="18" borderId="1" xfId="0" applyFont="1" applyFill="1" applyBorder="1" applyAlignment="1">
      <alignment horizontal="center" vertical="center"/>
    </xf>
    <xf numFmtId="0" fontId="19" fillId="2" borderId="1" xfId="0" applyFont="1" applyFill="1" applyBorder="1" applyAlignment="1">
      <alignment horizontal="center" vertical="center"/>
    </xf>
    <xf numFmtId="0" fontId="4" fillId="0" borderId="1" xfId="0" applyFont="1" applyBorder="1" applyAlignment="1">
      <alignment horizontal="left" vertical="center" wrapText="1"/>
    </xf>
    <xf numFmtId="164" fontId="4" fillId="18" borderId="1" xfId="0" applyNumberFormat="1" applyFont="1" applyFill="1" applyBorder="1" applyAlignment="1">
      <alignment horizontal="left" vertical="center"/>
    </xf>
    <xf numFmtId="10" fontId="4" fillId="18" borderId="1" xfId="0" applyNumberFormat="1" applyFont="1" applyFill="1" applyBorder="1" applyAlignment="1">
      <alignment horizontal="left" vertical="center"/>
    </xf>
    <xf numFmtId="0" fontId="4" fillId="18" borderId="1" xfId="0" applyFont="1" applyFill="1" applyBorder="1" applyAlignment="1">
      <alignment horizontal="left" vertical="center"/>
    </xf>
    <xf numFmtId="0" fontId="4" fillId="0" borderId="1" xfId="41" applyFont="1" applyBorder="1" applyAlignment="1">
      <alignment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4" fillId="0" borderId="2" xfId="41" applyFont="1" applyBorder="1" applyAlignment="1">
      <alignment horizontal="left" vertical="center" wrapText="1"/>
    </xf>
    <xf numFmtId="0" fontId="4" fillId="0" borderId="3" xfId="41" applyFont="1" applyBorder="1" applyAlignment="1">
      <alignment horizontal="left" vertical="center" wrapText="1"/>
    </xf>
    <xf numFmtId="0" fontId="4" fillId="0" borderId="4" xfId="41" applyFont="1" applyBorder="1" applyAlignment="1">
      <alignment horizontal="left" vertical="center" wrapText="1"/>
    </xf>
    <xf numFmtId="0" fontId="3" fillId="0" borderId="1" xfId="41" applyFont="1" applyBorder="1" applyAlignment="1">
      <alignment horizontal="right" vertical="center" wrapText="1"/>
    </xf>
    <xf numFmtId="0" fontId="3" fillId="0" borderId="24" xfId="41" applyFont="1" applyBorder="1" applyAlignment="1">
      <alignment horizontal="right" vertical="center" wrapText="1"/>
    </xf>
    <xf numFmtId="0" fontId="4" fillId="0" borderId="2" xfId="41" applyFont="1" applyBorder="1" applyAlignment="1">
      <alignment vertical="center" wrapText="1"/>
    </xf>
    <xf numFmtId="0" fontId="4" fillId="0" borderId="3" xfId="41" applyFont="1" applyBorder="1" applyAlignment="1">
      <alignment vertical="center" wrapText="1"/>
    </xf>
    <xf numFmtId="0" fontId="4" fillId="0" borderId="4" xfId="41" applyFont="1" applyBorder="1" applyAlignment="1">
      <alignment vertical="center" wrapText="1"/>
    </xf>
    <xf numFmtId="0" fontId="3" fillId="0" borderId="2" xfId="41" applyFont="1" applyBorder="1" applyAlignment="1">
      <alignment horizontal="right" vertical="center" wrapText="1"/>
    </xf>
    <xf numFmtId="0" fontId="3" fillId="0" borderId="3" xfId="41" applyFont="1" applyBorder="1" applyAlignment="1">
      <alignment horizontal="right" vertical="center" wrapText="1"/>
    </xf>
    <xf numFmtId="0" fontId="3" fillId="0" borderId="4" xfId="41" applyFont="1" applyBorder="1" applyAlignment="1">
      <alignment horizontal="right" vertical="center" wrapText="1"/>
    </xf>
    <xf numFmtId="0" fontId="11" fillId="2" borderId="7" xfId="41" applyFont="1" applyFill="1" applyBorder="1" applyAlignment="1">
      <alignment horizontal="center" vertical="center"/>
    </xf>
    <xf numFmtId="0" fontId="11" fillId="2" borderId="27" xfId="41" applyFont="1" applyFill="1" applyBorder="1" applyAlignment="1">
      <alignment horizontal="center" vertical="center"/>
    </xf>
    <xf numFmtId="0" fontId="11" fillId="2" borderId="32" xfId="41" applyFont="1" applyFill="1" applyBorder="1" applyAlignment="1">
      <alignment horizontal="center" vertical="center"/>
    </xf>
    <xf numFmtId="0" fontId="11" fillId="2" borderId="23" xfId="41" applyFont="1" applyFill="1" applyBorder="1" applyAlignment="1">
      <alignment horizontal="center" vertical="center" wrapText="1"/>
    </xf>
    <xf numFmtId="2" fontId="16" fillId="2" borderId="1" xfId="0" applyNumberFormat="1" applyFont="1" applyFill="1" applyBorder="1" applyAlignment="1">
      <alignment horizontal="center" vertical="center"/>
    </xf>
  </cellXfs>
  <cellStyles count="66">
    <cellStyle name="20% - Ênfase1 2" xfId="11" xr:uid="{B63FE022-099D-415C-BAAC-361D20D0D048}"/>
    <cellStyle name="20% - Ênfase2 2" xfId="12" xr:uid="{4C746E80-6E9F-41F9-A1A4-7448694C8212}"/>
    <cellStyle name="20% - Ênfase3 2" xfId="13" xr:uid="{C4C0C09F-87C5-4417-B590-3D75558066FE}"/>
    <cellStyle name="20% - Ênfase4 2" xfId="14" xr:uid="{9F6F7F6E-A69C-4291-8017-4AFD07BFEBF4}"/>
    <cellStyle name="20% - Ênfase5 2" xfId="15" xr:uid="{731FB388-C2B4-4656-813E-C97D94F2B5AE}"/>
    <cellStyle name="20% - Ênfase6 2" xfId="16" xr:uid="{7717672D-73DD-4578-BC93-75550195A91A}"/>
    <cellStyle name="40% - Ênfase1 2" xfId="17" xr:uid="{FA34D332-FF3E-4570-AD29-340DC3836081}"/>
    <cellStyle name="40% - Ênfase2 2" xfId="18" xr:uid="{EDEBCB0C-EE88-4115-BE9C-2789AA64B58A}"/>
    <cellStyle name="40% - Ênfase3 2" xfId="19" xr:uid="{D6CE889E-8610-4813-AD30-FFED17C5FD46}"/>
    <cellStyle name="40% - Ênfase4 2" xfId="20" xr:uid="{040195B0-F7A9-4BF8-89D5-E423EE54CF67}"/>
    <cellStyle name="40% - Ênfase5 2" xfId="21" xr:uid="{72A05CA8-B851-4304-8985-724E837160CA}"/>
    <cellStyle name="40% - Ênfase6 2" xfId="22" xr:uid="{B92720CD-2A3E-4263-BD74-3CDF06209704}"/>
    <cellStyle name="60% - Ênfase1 2" xfId="23" xr:uid="{B24AA380-10A6-4724-A449-E7749B9EF195}"/>
    <cellStyle name="60% - Ênfase2 2" xfId="24" xr:uid="{8FFCE8C2-5E80-484A-9EDF-CD7159FBAB68}"/>
    <cellStyle name="60% - Ênfase3 2" xfId="25" xr:uid="{73681480-D647-4A42-9B68-0EEA71B8BC77}"/>
    <cellStyle name="60% - Ênfase4 2" xfId="26" xr:uid="{73FA5618-8226-4A20-8887-389B91304622}"/>
    <cellStyle name="60% - Ênfase5 2" xfId="27" xr:uid="{B0884702-75A8-4669-A664-F09B147C6340}"/>
    <cellStyle name="60% - Ênfase6 2" xfId="28" xr:uid="{CCF6A31D-2032-415C-A19E-5CB88BC2936A}"/>
    <cellStyle name="Bom 2" xfId="29" xr:uid="{4F65DF26-A04D-4C48-AB3A-904B4DA19F91}"/>
    <cellStyle name="Cálculo 2" xfId="30" xr:uid="{5ECD6896-536E-43E7-8706-7A6ABB7B99C5}"/>
    <cellStyle name="Célula de Verificação 2" xfId="31" xr:uid="{78F06E36-E53F-43AA-B49E-469730F4A61D}"/>
    <cellStyle name="Célula Vinculada 2" xfId="32" xr:uid="{19548B43-9FB9-4DC6-A8E4-EAE9369ECDF1}"/>
    <cellStyle name="Ênfase1 2" xfId="33" xr:uid="{57DD23FF-89AD-451E-9334-A1EF68753A6C}"/>
    <cellStyle name="Ênfase2 2" xfId="34" xr:uid="{B3A52FBB-406D-490C-B279-F0311A97EC99}"/>
    <cellStyle name="Ênfase3 2" xfId="35" xr:uid="{48FF9D18-47CF-4296-81C7-CD173DD65F9F}"/>
    <cellStyle name="Ênfase4 2" xfId="36" xr:uid="{12BB9D35-6A49-417F-8E47-6091721321CD}"/>
    <cellStyle name="Ênfase5 2" xfId="37" xr:uid="{F74E03FC-C4CA-446D-9071-4FA18E0A2873}"/>
    <cellStyle name="Ênfase6 2" xfId="38" xr:uid="{EABABD78-CD46-49AA-8C93-7404AB29B737}"/>
    <cellStyle name="Entrada 2" xfId="39" xr:uid="{907BFE23-8C53-4338-BBE8-9B0C3DC4DAC5}"/>
    <cellStyle name="Hiperlink 2" xfId="9" xr:uid="{53965BFD-9CE8-4AAB-87F5-7A46DFE6EAF4}"/>
    <cellStyle name="Moeda" xfId="7" builtinId="4"/>
    <cellStyle name="Moeda 2" xfId="10" xr:uid="{BB576B58-0345-4A7A-ABE9-4C39AA8BEB1A}"/>
    <cellStyle name="Moeda 3" xfId="40" xr:uid="{258C18A9-6CAC-4459-AA07-426208780FE2}"/>
    <cellStyle name="Normal" xfId="0" builtinId="0"/>
    <cellStyle name="Normal 147" xfId="64" xr:uid="{6287C407-1506-449E-BF2D-7C2B09492D18}"/>
    <cellStyle name="Normal 166" xfId="65" xr:uid="{B4C25D08-B044-4E2B-91EE-6F20835EA93D}"/>
    <cellStyle name="Normal 2" xfId="1" xr:uid="{00000000-0005-0000-0000-000001000000}"/>
    <cellStyle name="Normal 2 2" xfId="41" xr:uid="{9E97B4CA-112E-4F6C-A66D-1DF7AB3E78AD}"/>
    <cellStyle name="Normal 2 2 2 2" xfId="60" xr:uid="{3F9FF2F0-0646-4F88-B137-4D45DF5BD1FF}"/>
    <cellStyle name="Normal 3" xfId="8" xr:uid="{1389C250-FEE6-4345-9F92-EC8D8CD23449}"/>
    <cellStyle name="Normal 3 2" xfId="42" xr:uid="{33C7A154-111D-4915-9300-888F9B8B5E32}"/>
    <cellStyle name="Normal 4" xfId="2" xr:uid="{00000000-0005-0000-0000-000003000000}"/>
    <cellStyle name="Normal 4 2_SIGEO Ver_2013A" xfId="5" xr:uid="{00000000-0005-0000-0000-000004000000}"/>
    <cellStyle name="Normal 73" xfId="61" xr:uid="{8B4E1332-B7D2-425D-8C00-765F95E3A3D8}"/>
    <cellStyle name="Normal 88" xfId="63" xr:uid="{832B676C-D5EB-4E3A-AA82-DE0356850DED}"/>
    <cellStyle name="Nota 2" xfId="43" xr:uid="{F634C709-FC6E-43B7-A99E-51B47F08877D}"/>
    <cellStyle name="Porcentagem" xfId="6" builtinId="5"/>
    <cellStyle name="Porcentagem 2" xfId="4" xr:uid="{00000000-0005-0000-0000-000009000000}"/>
    <cellStyle name="Porcentagem 2 2" xfId="45" xr:uid="{659C3EDF-576F-4DC8-BF33-263A93A65D79}"/>
    <cellStyle name="Porcentagem 3" xfId="44" xr:uid="{D10C998D-D54B-43D0-91D8-0EDBF79420EA}"/>
    <cellStyle name="Saída 2" xfId="46" xr:uid="{9830EDB8-D2A1-4B39-86AF-6522168D7287}"/>
    <cellStyle name="Texto de Aviso 2" xfId="47" xr:uid="{3C264C9E-6FF7-4497-9A9D-C0830102CF58}"/>
    <cellStyle name="Texto Explicativo 2" xfId="48" xr:uid="{87426F85-626C-4910-B306-E2AC7DFCE9C3}"/>
    <cellStyle name="Título 1 2" xfId="49" xr:uid="{3E759BB4-86D1-4740-9AC0-EA402E6CC50B}"/>
    <cellStyle name="Título 2 2" xfId="50" xr:uid="{3015F956-F65C-4AF6-B029-01BE7E5D348B}"/>
    <cellStyle name="Título 3 2" xfId="51" xr:uid="{3E5746E2-C2CB-408B-92EB-F5A0F2075D61}"/>
    <cellStyle name="Título 4 2" xfId="52" xr:uid="{8376E8BC-F06C-4A16-98A5-104A0E49EBEC}"/>
    <cellStyle name="Título 5" xfId="53" xr:uid="{82A3E16C-0445-40F8-B4D5-E4C5909061C7}"/>
    <cellStyle name="Total 2" xfId="54" xr:uid="{19FD82CE-CD40-4032-AD5C-7B12BDF3F039}"/>
    <cellStyle name="Vírgula 13 2" xfId="62" xr:uid="{FEA6144F-DEE3-48AF-B854-CE6A91A21774}"/>
    <cellStyle name="Vírgula 2" xfId="56" xr:uid="{02457207-E04A-44D4-BFCA-541CB5E6A2AE}"/>
    <cellStyle name="Vírgula 2 2" xfId="3" xr:uid="{00000000-0005-0000-0000-00000A000000}"/>
    <cellStyle name="Vírgula 3" xfId="55" xr:uid="{7AA12E1A-5CF8-4DAD-93CB-DEA8DA4AB97C}"/>
    <cellStyle name="Vírgula 4" xfId="59" xr:uid="{0C22F02E-5ED3-4000-A3B0-333BC4CA39D4}"/>
    <cellStyle name="Vírgula 5 3" xfId="57" xr:uid="{4FE1C497-C589-49F9-AE0F-063FC3EA5219}"/>
    <cellStyle name="Vírgula 6 2 2 2" xfId="58" xr:uid="{6D926F1F-A3B3-404C-B59C-BF612CA5B6B5}"/>
  </cellStyles>
  <dxfs count="9">
    <dxf>
      <font>
        <b/>
        <i val="0"/>
        <condense val="0"/>
        <extend val="0"/>
      </font>
    </dxf>
    <dxf>
      <font>
        <b/>
        <i val="0"/>
        <condense val="0"/>
        <extend val="0"/>
      </font>
      <fill>
        <patternFill patternType="solid">
          <fgColor indexed="44"/>
          <bgColor indexed="22"/>
        </patternFill>
      </fill>
    </dxf>
    <dxf>
      <font>
        <b/>
        <i val="0"/>
        <condense val="0"/>
        <extend val="0"/>
      </font>
      <fill>
        <patternFill patternType="solid">
          <fgColor indexed="46"/>
          <bgColor indexed="55"/>
        </patternFill>
      </fill>
      <border>
        <left/>
        <right/>
        <top style="thin">
          <color indexed="8"/>
        </top>
        <bottom/>
      </border>
    </dxf>
    <dxf>
      <font>
        <condense val="0"/>
        <extend val="0"/>
        <color indexed="9"/>
      </font>
    </dxf>
    <dxf>
      <font>
        <condense val="0"/>
        <extend val="0"/>
        <color indexed="9"/>
      </font>
    </dxf>
    <dxf>
      <font>
        <condense val="0"/>
        <extend val="0"/>
        <color indexed="9"/>
      </font>
    </dxf>
    <dxf>
      <font>
        <condense val="0"/>
        <extend val="0"/>
        <color indexed="9"/>
      </font>
    </dxf>
    <dxf>
      <font>
        <b val="0"/>
        <condense val="0"/>
        <extend val="0"/>
        <color indexed="22"/>
      </font>
      <fill>
        <patternFill patternType="solid">
          <fgColor indexed="44"/>
          <bgColor indexed="22"/>
        </patternFill>
      </fill>
    </dxf>
    <dxf>
      <font>
        <b val="0"/>
        <condense val="0"/>
        <extend val="0"/>
        <color indexed="55"/>
      </font>
      <fill>
        <patternFill patternType="solid">
          <fgColor indexed="46"/>
          <bgColor indexed="55"/>
        </patternFill>
      </fill>
      <border>
        <top style="thin">
          <color indexed="64"/>
        </top>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238126</xdr:colOff>
      <xdr:row>20</xdr:row>
      <xdr:rowOff>9526</xdr:rowOff>
    </xdr:from>
    <xdr:to>
      <xdr:col>9</xdr:col>
      <xdr:colOff>714376</xdr:colOff>
      <xdr:row>23</xdr:row>
      <xdr:rowOff>57286</xdr:rowOff>
    </xdr:to>
    <xdr:pic>
      <xdr:nvPicPr>
        <xdr:cNvPr id="3" name="Imagem 2">
          <a:extLst>
            <a:ext uri="{FF2B5EF4-FFF2-40B4-BE49-F238E27FC236}">
              <a16:creationId xmlns:a16="http://schemas.microsoft.com/office/drawing/2014/main" id="{23E72110-C12C-42A4-8AD4-4C3DC54483A3}"/>
            </a:ext>
          </a:extLst>
        </xdr:cNvPr>
        <xdr:cNvPicPr>
          <a:picLocks noChangeAspect="1"/>
        </xdr:cNvPicPr>
      </xdr:nvPicPr>
      <xdr:blipFill>
        <a:blip xmlns:r="http://schemas.openxmlformats.org/officeDocument/2006/relationships" r:embed="rId1"/>
        <a:stretch>
          <a:fillRect/>
        </a:stretch>
      </xdr:blipFill>
      <xdr:spPr>
        <a:xfrm>
          <a:off x="1373506" y="8879206"/>
          <a:ext cx="4312920" cy="596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59"/>
  <sheetViews>
    <sheetView tabSelected="1" zoomScale="115" zoomScaleNormal="115" zoomScaleSheetLayoutView="100" workbookViewId="0">
      <selection activeCell="F13" sqref="F13"/>
    </sheetView>
  </sheetViews>
  <sheetFormatPr defaultColWidth="9.140625" defaultRowHeight="15" x14ac:dyDescent="0.25"/>
  <cols>
    <col min="1" max="1" width="13.42578125" style="7" customWidth="1"/>
    <col min="2" max="2" width="17.42578125" style="7" customWidth="1"/>
    <col min="3" max="3" width="58" style="7" customWidth="1"/>
    <col min="4" max="4" width="8" style="7" customWidth="1"/>
    <col min="5" max="5" width="11.42578125" style="8" customWidth="1"/>
    <col min="6" max="6" width="19.140625" style="8" customWidth="1"/>
    <col min="7" max="7" width="18.140625" style="8" customWidth="1"/>
    <col min="8" max="8" width="11.85546875" style="13" customWidth="1"/>
    <col min="9" max="9" width="10.7109375" style="8" customWidth="1"/>
    <col min="10" max="10" width="11.28515625" style="3" customWidth="1"/>
    <col min="11" max="11" width="11.42578125" style="4" customWidth="1"/>
    <col min="12" max="16384" width="9.140625" style="7"/>
  </cols>
  <sheetData>
    <row r="1" spans="1:11" ht="23.25" x14ac:dyDescent="0.25">
      <c r="A1" s="80" t="s">
        <v>95</v>
      </c>
      <c r="B1" s="80"/>
      <c r="C1" s="80"/>
      <c r="D1" s="80"/>
      <c r="E1" s="80"/>
      <c r="F1" s="80"/>
      <c r="G1" s="80"/>
      <c r="H1" s="80"/>
      <c r="I1" s="5"/>
      <c r="J1" s="5"/>
      <c r="K1" s="5"/>
    </row>
    <row r="2" spans="1:11" ht="14.25" customHeight="1" x14ac:dyDescent="0.25">
      <c r="A2" s="81"/>
      <c r="B2" s="81"/>
      <c r="C2" s="81"/>
      <c r="D2" s="81"/>
      <c r="E2" s="81"/>
      <c r="F2" s="81"/>
      <c r="G2" s="81"/>
      <c r="H2" s="81"/>
      <c r="I2" s="5"/>
      <c r="J2" s="5"/>
      <c r="K2" s="5"/>
    </row>
    <row r="3" spans="1:11" ht="24.95" customHeight="1" x14ac:dyDescent="0.25">
      <c r="A3" s="65" t="s">
        <v>5</v>
      </c>
      <c r="B3" s="79" t="s">
        <v>101</v>
      </c>
      <c r="C3" s="79"/>
      <c r="D3" s="79"/>
      <c r="E3" s="79"/>
      <c r="F3" s="79"/>
      <c r="G3" s="79"/>
      <c r="H3" s="79"/>
      <c r="I3" s="5"/>
      <c r="J3" s="5"/>
      <c r="K3" s="5"/>
    </row>
    <row r="4" spans="1:11" ht="24.95" customHeight="1" x14ac:dyDescent="0.25">
      <c r="A4" s="65" t="s">
        <v>94</v>
      </c>
      <c r="B4" s="82" t="s">
        <v>910</v>
      </c>
      <c r="C4" s="83"/>
      <c r="D4" s="83"/>
      <c r="E4" s="83"/>
      <c r="F4" s="83"/>
      <c r="G4" s="83"/>
      <c r="H4" s="84"/>
      <c r="I4" s="5"/>
      <c r="J4" s="5"/>
      <c r="K4" s="5"/>
    </row>
    <row r="5" spans="1:11" ht="24.95" customHeight="1" x14ac:dyDescent="0.25">
      <c r="A5" s="65" t="s">
        <v>6</v>
      </c>
      <c r="B5" s="85">
        <f>G359</f>
        <v>0</v>
      </c>
      <c r="C5" s="85"/>
      <c r="D5" s="85"/>
      <c r="E5" s="85"/>
      <c r="F5" s="85"/>
      <c r="G5" s="85"/>
      <c r="H5" s="85"/>
      <c r="I5" s="5"/>
      <c r="J5" s="5"/>
      <c r="K5" s="5"/>
    </row>
    <row r="6" spans="1:11" ht="24.95" customHeight="1" x14ac:dyDescent="0.25">
      <c r="A6" s="65" t="s">
        <v>7</v>
      </c>
      <c r="B6" s="86">
        <f>BDI!K18</f>
        <v>0</v>
      </c>
      <c r="C6" s="86"/>
      <c r="D6" s="86"/>
      <c r="E6" s="86"/>
      <c r="F6" s="86"/>
      <c r="G6" s="86"/>
      <c r="H6" s="86"/>
      <c r="I6" s="6"/>
      <c r="J6" s="6"/>
      <c r="K6" s="6"/>
    </row>
    <row r="7" spans="1:11" ht="24.95" customHeight="1" x14ac:dyDescent="0.25">
      <c r="A7" s="65" t="s">
        <v>35</v>
      </c>
      <c r="B7" s="87"/>
      <c r="C7" s="87"/>
      <c r="D7" s="87"/>
      <c r="E7" s="87"/>
      <c r="F7" s="87"/>
      <c r="G7" s="87"/>
      <c r="H7" s="87"/>
      <c r="I7" s="6"/>
      <c r="J7" s="6"/>
      <c r="K7" s="6"/>
    </row>
    <row r="8" spans="1:11" ht="24.95" customHeight="1" x14ac:dyDescent="0.25">
      <c r="A8" s="65" t="s">
        <v>36</v>
      </c>
      <c r="B8" s="87"/>
      <c r="C8" s="87"/>
      <c r="D8" s="87"/>
      <c r="E8" s="87"/>
      <c r="F8" s="87"/>
      <c r="G8" s="87"/>
      <c r="H8" s="87"/>
      <c r="I8" s="6"/>
      <c r="J8" s="6"/>
      <c r="K8" s="6"/>
    </row>
    <row r="9" spans="1:11" ht="19.899999999999999" customHeight="1" x14ac:dyDescent="0.25">
      <c r="A9" s="96"/>
      <c r="B9" s="97"/>
      <c r="C9" s="97"/>
      <c r="D9" s="97"/>
      <c r="E9" s="97"/>
      <c r="F9" s="97"/>
      <c r="G9" s="97"/>
      <c r="H9" s="98"/>
      <c r="I9" s="6"/>
      <c r="J9" s="6"/>
      <c r="K9" s="6"/>
    </row>
    <row r="10" spans="1:11" ht="31.5" customHeight="1" x14ac:dyDescent="0.25">
      <c r="A10" s="75" t="s">
        <v>3</v>
      </c>
      <c r="B10" s="75" t="s">
        <v>4</v>
      </c>
      <c r="C10" s="75" t="s">
        <v>8</v>
      </c>
      <c r="D10" s="75" t="s">
        <v>0</v>
      </c>
      <c r="E10" s="75" t="s">
        <v>1</v>
      </c>
      <c r="F10" s="76" t="s">
        <v>9</v>
      </c>
      <c r="G10" s="77" t="s">
        <v>10</v>
      </c>
      <c r="H10" s="75" t="s">
        <v>20</v>
      </c>
      <c r="I10" s="7"/>
      <c r="J10" s="7"/>
      <c r="K10" s="7"/>
    </row>
    <row r="11" spans="1:11" ht="20.100000000000001" customHeight="1" x14ac:dyDescent="0.25">
      <c r="A11" s="89"/>
      <c r="B11" s="89"/>
      <c r="C11" s="89"/>
      <c r="D11" s="89"/>
      <c r="E11" s="89"/>
      <c r="F11" s="89"/>
      <c r="G11" s="89"/>
      <c r="H11" s="89"/>
      <c r="I11" s="7"/>
      <c r="J11" s="7"/>
      <c r="K11" s="7"/>
    </row>
    <row r="12" spans="1:11" ht="35.1" customHeight="1" x14ac:dyDescent="0.25">
      <c r="A12" s="36">
        <v>1</v>
      </c>
      <c r="B12" s="90" t="s">
        <v>379</v>
      </c>
      <c r="C12" s="91"/>
      <c r="D12" s="91"/>
      <c r="E12" s="91"/>
      <c r="F12" s="91"/>
      <c r="G12" s="91"/>
      <c r="H12" s="92"/>
      <c r="I12" s="7"/>
      <c r="J12" s="7"/>
      <c r="K12" s="7"/>
    </row>
    <row r="13" spans="1:11" ht="35.1" customHeight="1" x14ac:dyDescent="0.25">
      <c r="A13" s="10" t="s">
        <v>2</v>
      </c>
      <c r="B13" s="9" t="s">
        <v>377</v>
      </c>
      <c r="C13" s="31" t="s">
        <v>375</v>
      </c>
      <c r="D13" s="9" t="s">
        <v>376</v>
      </c>
      <c r="E13" s="61">
        <v>3</v>
      </c>
      <c r="F13" s="66"/>
      <c r="G13" s="1">
        <f t="shared" ref="G13" si="0">ROUND((E13*F13),2)</f>
        <v>0</v>
      </c>
      <c r="H13" s="20" t="e">
        <f t="shared" ref="H13:H22" si="1">G13*100/$G$359</f>
        <v>#DIV/0!</v>
      </c>
      <c r="I13" s="7"/>
      <c r="J13" s="7"/>
      <c r="K13" s="7"/>
    </row>
    <row r="14" spans="1:11" ht="35.1" customHeight="1" x14ac:dyDescent="0.25">
      <c r="A14" s="10" t="s">
        <v>132</v>
      </c>
      <c r="B14" s="9" t="s">
        <v>380</v>
      </c>
      <c r="C14" s="37" t="s">
        <v>378</v>
      </c>
      <c r="D14" s="38" t="s">
        <v>376</v>
      </c>
      <c r="E14" s="61">
        <v>1825.4</v>
      </c>
      <c r="F14" s="66"/>
      <c r="G14" s="1">
        <f t="shared" ref="G14:G21" si="2">ROUND((E14*F14),2)</f>
        <v>0</v>
      </c>
      <c r="H14" s="20" t="e">
        <f t="shared" si="1"/>
        <v>#DIV/0!</v>
      </c>
      <c r="I14" s="7"/>
      <c r="J14" s="7"/>
      <c r="K14" s="7"/>
    </row>
    <row r="15" spans="1:11" ht="35.1" customHeight="1" x14ac:dyDescent="0.25">
      <c r="A15" s="10" t="s">
        <v>133</v>
      </c>
      <c r="B15" s="9" t="s">
        <v>383</v>
      </c>
      <c r="C15" s="37" t="s">
        <v>381</v>
      </c>
      <c r="D15" s="38" t="s">
        <v>382</v>
      </c>
      <c r="E15" s="61">
        <v>45</v>
      </c>
      <c r="F15" s="66"/>
      <c r="G15" s="1">
        <f t="shared" si="2"/>
        <v>0</v>
      </c>
      <c r="H15" s="20" t="e">
        <f t="shared" si="1"/>
        <v>#DIV/0!</v>
      </c>
      <c r="I15" s="7"/>
      <c r="J15" s="7"/>
      <c r="K15" s="7"/>
    </row>
    <row r="16" spans="1:11" ht="35.1" customHeight="1" x14ac:dyDescent="0.25">
      <c r="A16" s="10" t="s">
        <v>134</v>
      </c>
      <c r="B16" s="9" t="s">
        <v>384</v>
      </c>
      <c r="C16" s="37" t="s">
        <v>390</v>
      </c>
      <c r="D16" s="38" t="s">
        <v>391</v>
      </c>
      <c r="E16" s="61">
        <v>9</v>
      </c>
      <c r="F16" s="2"/>
      <c r="G16" s="1">
        <f t="shared" si="2"/>
        <v>0</v>
      </c>
      <c r="H16" s="20" t="e">
        <f t="shared" si="1"/>
        <v>#DIV/0!</v>
      </c>
      <c r="I16" s="7"/>
      <c r="J16" s="7"/>
      <c r="K16" s="7"/>
    </row>
    <row r="17" spans="1:11" ht="35.1" customHeight="1" x14ac:dyDescent="0.25">
      <c r="A17" s="10" t="s">
        <v>135</v>
      </c>
      <c r="B17" s="9" t="s">
        <v>385</v>
      </c>
      <c r="C17" s="37" t="s">
        <v>392</v>
      </c>
      <c r="D17" s="38" t="s">
        <v>391</v>
      </c>
      <c r="E17" s="61">
        <v>9</v>
      </c>
      <c r="F17" s="2"/>
      <c r="G17" s="1">
        <f t="shared" si="2"/>
        <v>0</v>
      </c>
      <c r="H17" s="20" t="e">
        <f t="shared" si="1"/>
        <v>#DIV/0!</v>
      </c>
      <c r="I17" s="7"/>
      <c r="J17" s="7"/>
      <c r="K17" s="7"/>
    </row>
    <row r="18" spans="1:11" ht="35.1" customHeight="1" x14ac:dyDescent="0.25">
      <c r="A18" s="10" t="s">
        <v>136</v>
      </c>
      <c r="B18" s="9" t="s">
        <v>386</v>
      </c>
      <c r="C18" s="37" t="s">
        <v>393</v>
      </c>
      <c r="D18" s="38" t="s">
        <v>391</v>
      </c>
      <c r="E18" s="61">
        <v>9</v>
      </c>
      <c r="F18" s="2"/>
      <c r="G18" s="1">
        <f t="shared" si="2"/>
        <v>0</v>
      </c>
      <c r="H18" s="20" t="e">
        <f t="shared" si="1"/>
        <v>#DIV/0!</v>
      </c>
      <c r="I18" s="7"/>
      <c r="J18" s="7"/>
      <c r="K18" s="7"/>
    </row>
    <row r="19" spans="1:11" ht="35.1" customHeight="1" x14ac:dyDescent="0.25">
      <c r="A19" s="10" t="s">
        <v>137</v>
      </c>
      <c r="B19" s="9" t="s">
        <v>387</v>
      </c>
      <c r="C19" s="37" t="s">
        <v>394</v>
      </c>
      <c r="D19" s="38" t="s">
        <v>395</v>
      </c>
      <c r="E19" s="61">
        <v>1</v>
      </c>
      <c r="F19" s="2"/>
      <c r="G19" s="1">
        <f t="shared" si="2"/>
        <v>0</v>
      </c>
      <c r="H19" s="20" t="e">
        <f t="shared" si="1"/>
        <v>#DIV/0!</v>
      </c>
      <c r="I19" s="7"/>
      <c r="J19" s="7"/>
      <c r="K19" s="7"/>
    </row>
    <row r="20" spans="1:11" ht="35.1" customHeight="1" x14ac:dyDescent="0.25">
      <c r="A20" s="10" t="s">
        <v>138</v>
      </c>
      <c r="B20" s="9" t="s">
        <v>388</v>
      </c>
      <c r="C20" s="37" t="s">
        <v>396</v>
      </c>
      <c r="D20" s="38" t="s">
        <v>395</v>
      </c>
      <c r="E20" s="61">
        <v>1</v>
      </c>
      <c r="F20" s="2"/>
      <c r="G20" s="1">
        <f t="shared" si="2"/>
        <v>0</v>
      </c>
      <c r="H20" s="20" t="e">
        <f t="shared" si="1"/>
        <v>#DIV/0!</v>
      </c>
      <c r="I20" s="7"/>
      <c r="J20" s="7"/>
      <c r="K20" s="7"/>
    </row>
    <row r="21" spans="1:11" ht="35.1" customHeight="1" x14ac:dyDescent="0.25">
      <c r="A21" s="10" t="s">
        <v>139</v>
      </c>
      <c r="B21" s="9" t="s">
        <v>389</v>
      </c>
      <c r="C21" s="37" t="s">
        <v>397</v>
      </c>
      <c r="D21" s="38" t="s">
        <v>376</v>
      </c>
      <c r="E21" s="61">
        <v>401.5</v>
      </c>
      <c r="F21" s="2"/>
      <c r="G21" s="1">
        <f t="shared" si="2"/>
        <v>0</v>
      </c>
      <c r="H21" s="20" t="e">
        <f t="shared" si="1"/>
        <v>#DIV/0!</v>
      </c>
      <c r="I21" s="7"/>
      <c r="J21" s="7"/>
      <c r="K21" s="7"/>
    </row>
    <row r="22" spans="1:11" ht="35.1" customHeight="1" x14ac:dyDescent="0.25">
      <c r="A22" s="93" t="s">
        <v>11</v>
      </c>
      <c r="B22" s="94"/>
      <c r="C22" s="94"/>
      <c r="D22" s="94"/>
      <c r="E22" s="94"/>
      <c r="F22" s="95"/>
      <c r="G22" s="73">
        <f>SUM(G13:G21)</f>
        <v>0</v>
      </c>
      <c r="H22" s="74" t="e">
        <f t="shared" si="1"/>
        <v>#DIV/0!</v>
      </c>
      <c r="I22" s="12"/>
      <c r="J22" s="7"/>
      <c r="K22" s="7"/>
    </row>
    <row r="23" spans="1:11" ht="20.100000000000001" customHeight="1" x14ac:dyDescent="0.25">
      <c r="A23" s="99"/>
      <c r="B23" s="100"/>
      <c r="C23" s="100"/>
      <c r="D23" s="100"/>
      <c r="E23" s="100"/>
      <c r="F23" s="100"/>
      <c r="G23" s="100"/>
      <c r="H23" s="101"/>
      <c r="I23" s="12"/>
      <c r="J23" s="7"/>
      <c r="K23" s="7"/>
    </row>
    <row r="24" spans="1:11" ht="35.1" customHeight="1" x14ac:dyDescent="0.25">
      <c r="A24" s="36">
        <v>2</v>
      </c>
      <c r="B24" s="90" t="s">
        <v>402</v>
      </c>
      <c r="C24" s="91"/>
      <c r="D24" s="91"/>
      <c r="E24" s="91"/>
      <c r="F24" s="91"/>
      <c r="G24" s="91"/>
      <c r="H24" s="92"/>
    </row>
    <row r="25" spans="1:11" ht="35.1" customHeight="1" x14ac:dyDescent="0.25">
      <c r="A25" s="10" t="s">
        <v>12</v>
      </c>
      <c r="B25" s="40" t="s">
        <v>398</v>
      </c>
      <c r="C25" s="37" t="s">
        <v>403</v>
      </c>
      <c r="D25" s="40" t="s">
        <v>404</v>
      </c>
      <c r="E25" s="61">
        <v>298.88</v>
      </c>
      <c r="F25" s="2"/>
      <c r="G25" s="1">
        <f t="shared" ref="G25:G28" si="3">ROUND((E25*F25),2)</f>
        <v>0</v>
      </c>
      <c r="H25" s="20" t="e">
        <f>G25*100/$G$359</f>
        <v>#DIV/0!</v>
      </c>
    </row>
    <row r="26" spans="1:11" ht="35.1" customHeight="1" x14ac:dyDescent="0.25">
      <c r="A26" s="10" t="s">
        <v>34</v>
      </c>
      <c r="B26" s="41" t="s">
        <v>399</v>
      </c>
      <c r="C26" s="37" t="s">
        <v>405</v>
      </c>
      <c r="D26" s="40" t="s">
        <v>404</v>
      </c>
      <c r="E26" s="61">
        <v>68.102800000000002</v>
      </c>
      <c r="F26" s="2"/>
      <c r="G26" s="1">
        <f t="shared" si="3"/>
        <v>0</v>
      </c>
      <c r="H26" s="20" t="e">
        <f>G26*100/$G$359</f>
        <v>#DIV/0!</v>
      </c>
    </row>
    <row r="27" spans="1:11" ht="35.1" customHeight="1" x14ac:dyDescent="0.25">
      <c r="A27" s="10" t="s">
        <v>140</v>
      </c>
      <c r="B27" s="41" t="s">
        <v>400</v>
      </c>
      <c r="C27" s="37" t="s">
        <v>406</v>
      </c>
      <c r="D27" s="40" t="s">
        <v>376</v>
      </c>
      <c r="E27" s="61">
        <v>133.67599999999999</v>
      </c>
      <c r="F27" s="2"/>
      <c r="G27" s="1">
        <f t="shared" si="3"/>
        <v>0</v>
      </c>
      <c r="H27" s="20" t="e">
        <f>G27*100/$G$359</f>
        <v>#DIV/0!</v>
      </c>
    </row>
    <row r="28" spans="1:11" ht="35.1" customHeight="1" x14ac:dyDescent="0.25">
      <c r="A28" s="10" t="s">
        <v>141</v>
      </c>
      <c r="B28" s="40" t="s">
        <v>401</v>
      </c>
      <c r="C28" s="37" t="s">
        <v>407</v>
      </c>
      <c r="D28" s="40" t="s">
        <v>404</v>
      </c>
      <c r="E28" s="61">
        <v>23.835979999999999</v>
      </c>
      <c r="F28" s="2"/>
      <c r="G28" s="1">
        <f t="shared" si="3"/>
        <v>0</v>
      </c>
      <c r="H28" s="20" t="e">
        <f>G28*100/$G$359</f>
        <v>#DIV/0!</v>
      </c>
    </row>
    <row r="29" spans="1:11" ht="35.1" customHeight="1" x14ac:dyDescent="0.25">
      <c r="A29" s="93" t="s">
        <v>11</v>
      </c>
      <c r="B29" s="94"/>
      <c r="C29" s="94"/>
      <c r="D29" s="94"/>
      <c r="E29" s="94"/>
      <c r="F29" s="95"/>
      <c r="G29" s="73">
        <f>SUM(G25:G28)</f>
        <v>0</v>
      </c>
      <c r="H29" s="74" t="e">
        <f>G29*100/$G$359</f>
        <v>#DIV/0!</v>
      </c>
      <c r="I29" s="12"/>
      <c r="J29" s="7"/>
      <c r="K29" s="7"/>
    </row>
    <row r="30" spans="1:11" ht="20.100000000000001" customHeight="1" x14ac:dyDescent="0.25">
      <c r="A30" s="99"/>
      <c r="B30" s="100"/>
      <c r="C30" s="100"/>
      <c r="D30" s="100"/>
      <c r="E30" s="100"/>
      <c r="F30" s="100"/>
      <c r="G30" s="100"/>
      <c r="H30" s="101"/>
      <c r="I30" s="12"/>
      <c r="J30" s="7"/>
      <c r="K30" s="7"/>
    </row>
    <row r="31" spans="1:11" ht="35.1" customHeight="1" x14ac:dyDescent="0.25">
      <c r="A31" s="36">
        <v>3</v>
      </c>
      <c r="B31" s="90" t="s">
        <v>408</v>
      </c>
      <c r="C31" s="91"/>
      <c r="D31" s="91"/>
      <c r="E31" s="91"/>
      <c r="F31" s="91"/>
      <c r="G31" s="91"/>
      <c r="H31" s="92"/>
    </row>
    <row r="32" spans="1:11" ht="35.1" customHeight="1" x14ac:dyDescent="0.25">
      <c r="A32" s="36" t="s">
        <v>21</v>
      </c>
      <c r="B32" s="111" t="s">
        <v>409</v>
      </c>
      <c r="C32" s="112"/>
      <c r="D32" s="112"/>
      <c r="E32" s="112"/>
      <c r="F32" s="112"/>
      <c r="G32" s="112"/>
      <c r="H32" s="113"/>
    </row>
    <row r="33" spans="1:8" ht="35.1" customHeight="1" x14ac:dyDescent="0.25">
      <c r="A33" s="10" t="s">
        <v>142</v>
      </c>
      <c r="B33" s="38" t="s">
        <v>410</v>
      </c>
      <c r="C33" s="37" t="s">
        <v>416</v>
      </c>
      <c r="D33" s="38" t="s">
        <v>376</v>
      </c>
      <c r="E33" s="61">
        <v>70.56</v>
      </c>
      <c r="F33" s="2"/>
      <c r="G33" s="1">
        <f t="shared" ref="G33:G40" si="4">ROUND((E33*F33),2)</f>
        <v>0</v>
      </c>
      <c r="H33" s="20" t="e">
        <f t="shared" ref="H33:H38" si="5">G33*100/$G$359</f>
        <v>#DIV/0!</v>
      </c>
    </row>
    <row r="34" spans="1:8" ht="35.1" customHeight="1" x14ac:dyDescent="0.25">
      <c r="A34" s="10" t="s">
        <v>143</v>
      </c>
      <c r="B34" s="38" t="s">
        <v>411</v>
      </c>
      <c r="C34" s="37" t="s">
        <v>417</v>
      </c>
      <c r="D34" s="38" t="s">
        <v>376</v>
      </c>
      <c r="E34" s="61">
        <v>48.47</v>
      </c>
      <c r="F34" s="2"/>
      <c r="G34" s="1">
        <f t="shared" si="4"/>
        <v>0</v>
      </c>
      <c r="H34" s="20" t="e">
        <f t="shared" si="5"/>
        <v>#DIV/0!</v>
      </c>
    </row>
    <row r="35" spans="1:8" ht="35.1" customHeight="1" x14ac:dyDescent="0.25">
      <c r="A35" s="10" t="s">
        <v>144</v>
      </c>
      <c r="B35" s="38" t="s">
        <v>412</v>
      </c>
      <c r="C35" s="37" t="s">
        <v>418</v>
      </c>
      <c r="D35" s="38" t="s">
        <v>419</v>
      </c>
      <c r="E35" s="61">
        <v>152</v>
      </c>
      <c r="F35" s="2"/>
      <c r="G35" s="1">
        <f t="shared" si="4"/>
        <v>0</v>
      </c>
      <c r="H35" s="20" t="e">
        <f t="shared" si="5"/>
        <v>#DIV/0!</v>
      </c>
    </row>
    <row r="36" spans="1:8" ht="35.1" customHeight="1" x14ac:dyDescent="0.25">
      <c r="A36" s="10" t="s">
        <v>145</v>
      </c>
      <c r="B36" s="38" t="s">
        <v>413</v>
      </c>
      <c r="C36" s="37" t="s">
        <v>420</v>
      </c>
      <c r="D36" s="38" t="s">
        <v>419</v>
      </c>
      <c r="E36" s="61">
        <v>629</v>
      </c>
      <c r="F36" s="2"/>
      <c r="G36" s="1">
        <f t="shared" si="4"/>
        <v>0</v>
      </c>
      <c r="H36" s="20" t="e">
        <f t="shared" si="5"/>
        <v>#DIV/0!</v>
      </c>
    </row>
    <row r="37" spans="1:8" ht="35.1" customHeight="1" x14ac:dyDescent="0.25">
      <c r="A37" s="10" t="s">
        <v>146</v>
      </c>
      <c r="B37" s="38" t="s">
        <v>414</v>
      </c>
      <c r="C37" s="37" t="s">
        <v>421</v>
      </c>
      <c r="D37" s="38" t="s">
        <v>419</v>
      </c>
      <c r="E37" s="61">
        <v>145</v>
      </c>
      <c r="F37" s="2"/>
      <c r="G37" s="1">
        <f t="shared" si="4"/>
        <v>0</v>
      </c>
      <c r="H37" s="20" t="e">
        <f t="shared" si="5"/>
        <v>#DIV/0!</v>
      </c>
    </row>
    <row r="38" spans="1:8" ht="35.1" customHeight="1" x14ac:dyDescent="0.25">
      <c r="A38" s="10" t="s">
        <v>147</v>
      </c>
      <c r="B38" s="38" t="s">
        <v>415</v>
      </c>
      <c r="C38" s="37" t="s">
        <v>422</v>
      </c>
      <c r="D38" s="38" t="s">
        <v>404</v>
      </c>
      <c r="E38" s="61">
        <v>19.5</v>
      </c>
      <c r="F38" s="2"/>
      <c r="G38" s="1">
        <f t="shared" si="4"/>
        <v>0</v>
      </c>
      <c r="H38" s="20" t="e">
        <f t="shared" si="5"/>
        <v>#DIV/0!</v>
      </c>
    </row>
    <row r="39" spans="1:8" ht="35.1" customHeight="1" x14ac:dyDescent="0.25">
      <c r="A39" s="36" t="s">
        <v>148</v>
      </c>
      <c r="B39" s="111" t="s">
        <v>423</v>
      </c>
      <c r="C39" s="112"/>
      <c r="D39" s="112"/>
      <c r="E39" s="112"/>
      <c r="F39" s="112"/>
      <c r="G39" s="112"/>
      <c r="H39" s="113"/>
    </row>
    <row r="40" spans="1:8" ht="35.1" customHeight="1" x14ac:dyDescent="0.25">
      <c r="A40" s="10" t="s">
        <v>149</v>
      </c>
      <c r="B40" s="38" t="s">
        <v>424</v>
      </c>
      <c r="C40" s="37" t="s">
        <v>417</v>
      </c>
      <c r="D40" s="38" t="s">
        <v>376</v>
      </c>
      <c r="E40" s="61">
        <v>247.51</v>
      </c>
      <c r="F40" s="2"/>
      <c r="G40" s="1">
        <f t="shared" si="4"/>
        <v>0</v>
      </c>
      <c r="H40" s="20" t="e">
        <f t="shared" ref="H40:H46" si="6">G40*100/$G$359</f>
        <v>#DIV/0!</v>
      </c>
    </row>
    <row r="41" spans="1:8" ht="35.1" customHeight="1" x14ac:dyDescent="0.25">
      <c r="A41" s="10" t="s">
        <v>150</v>
      </c>
      <c r="B41" s="38" t="s">
        <v>414</v>
      </c>
      <c r="C41" s="37" t="s">
        <v>421</v>
      </c>
      <c r="D41" s="38" t="s">
        <v>419</v>
      </c>
      <c r="E41" s="61">
        <v>322</v>
      </c>
      <c r="F41" s="2"/>
      <c r="G41" s="1">
        <f>ROUND((E41*F41),2)</f>
        <v>0</v>
      </c>
      <c r="H41" s="20" t="e">
        <f t="shared" si="6"/>
        <v>#DIV/0!</v>
      </c>
    </row>
    <row r="42" spans="1:8" ht="35.1" customHeight="1" x14ac:dyDescent="0.25">
      <c r="A42" s="10" t="s">
        <v>151</v>
      </c>
      <c r="B42" s="38" t="s">
        <v>425</v>
      </c>
      <c r="C42" s="37" t="s">
        <v>427</v>
      </c>
      <c r="D42" s="38" t="s">
        <v>419</v>
      </c>
      <c r="E42" s="61">
        <v>265</v>
      </c>
      <c r="F42" s="2"/>
      <c r="G42" s="1">
        <f t="shared" ref="G42" si="7">ROUND((E42*F42),2)</f>
        <v>0</v>
      </c>
      <c r="H42" s="20" t="e">
        <f t="shared" si="6"/>
        <v>#DIV/0!</v>
      </c>
    </row>
    <row r="43" spans="1:8" ht="35.1" customHeight="1" x14ac:dyDescent="0.25">
      <c r="A43" s="10" t="s">
        <v>152</v>
      </c>
      <c r="B43" s="38" t="s">
        <v>413</v>
      </c>
      <c r="C43" s="37" t="s">
        <v>428</v>
      </c>
      <c r="D43" s="38" t="s">
        <v>419</v>
      </c>
      <c r="E43" s="61">
        <v>574</v>
      </c>
      <c r="F43" s="2"/>
      <c r="G43" s="1">
        <f t="shared" ref="G43:G45" si="8">ROUND((E43*F43),2)</f>
        <v>0</v>
      </c>
      <c r="H43" s="20" t="e">
        <f t="shared" si="6"/>
        <v>#DIV/0!</v>
      </c>
    </row>
    <row r="44" spans="1:8" ht="35.1" customHeight="1" x14ac:dyDescent="0.25">
      <c r="A44" s="10" t="s">
        <v>153</v>
      </c>
      <c r="B44" s="38" t="s">
        <v>412</v>
      </c>
      <c r="C44" s="37" t="s">
        <v>418</v>
      </c>
      <c r="D44" s="38" t="s">
        <v>419</v>
      </c>
      <c r="E44" s="61">
        <v>123</v>
      </c>
      <c r="F44" s="2"/>
      <c r="G44" s="1">
        <f t="shared" si="8"/>
        <v>0</v>
      </c>
      <c r="H44" s="20" t="e">
        <f t="shared" si="6"/>
        <v>#DIV/0!</v>
      </c>
    </row>
    <row r="45" spans="1:8" ht="35.1" customHeight="1" x14ac:dyDescent="0.25">
      <c r="A45" s="10" t="s">
        <v>154</v>
      </c>
      <c r="B45" s="38" t="s">
        <v>426</v>
      </c>
      <c r="C45" s="37" t="s">
        <v>422</v>
      </c>
      <c r="D45" s="38" t="s">
        <v>404</v>
      </c>
      <c r="E45" s="61">
        <v>15.96</v>
      </c>
      <c r="F45" s="2"/>
      <c r="G45" s="1">
        <f t="shared" si="8"/>
        <v>0</v>
      </c>
      <c r="H45" s="20" t="e">
        <f t="shared" si="6"/>
        <v>#DIV/0!</v>
      </c>
    </row>
    <row r="46" spans="1:8" ht="35.1" customHeight="1" x14ac:dyDescent="0.25">
      <c r="A46" s="93" t="s">
        <v>11</v>
      </c>
      <c r="B46" s="94"/>
      <c r="C46" s="94"/>
      <c r="D46" s="94"/>
      <c r="E46" s="94"/>
      <c r="F46" s="95"/>
      <c r="G46" s="73">
        <f>SUM(G32:G45)</f>
        <v>0</v>
      </c>
      <c r="H46" s="74" t="e">
        <f t="shared" si="6"/>
        <v>#DIV/0!</v>
      </c>
    </row>
    <row r="47" spans="1:8" ht="20.100000000000001" customHeight="1" x14ac:dyDescent="0.25">
      <c r="A47" s="88"/>
      <c r="B47" s="88"/>
      <c r="C47" s="88"/>
      <c r="D47" s="88"/>
      <c r="E47" s="88"/>
      <c r="F47" s="88"/>
      <c r="G47" s="88"/>
      <c r="H47" s="88"/>
    </row>
    <row r="48" spans="1:8" ht="35.1" customHeight="1" x14ac:dyDescent="0.25">
      <c r="A48" s="36">
        <v>4</v>
      </c>
      <c r="B48" s="90" t="s">
        <v>460</v>
      </c>
      <c r="C48" s="91"/>
      <c r="D48" s="91"/>
      <c r="E48" s="91"/>
      <c r="F48" s="91"/>
      <c r="G48" s="91"/>
      <c r="H48" s="92"/>
    </row>
    <row r="49" spans="1:8" ht="35.1" customHeight="1" x14ac:dyDescent="0.25">
      <c r="A49" s="36" t="s">
        <v>13</v>
      </c>
      <c r="B49" s="108" t="s">
        <v>429</v>
      </c>
      <c r="C49" s="109"/>
      <c r="D49" s="109"/>
      <c r="E49" s="109"/>
      <c r="F49" s="109"/>
      <c r="G49" s="109"/>
      <c r="H49" s="110"/>
    </row>
    <row r="50" spans="1:8" ht="35.1" customHeight="1" x14ac:dyDescent="0.25">
      <c r="A50" s="10" t="s">
        <v>155</v>
      </c>
      <c r="B50" s="38" t="s">
        <v>430</v>
      </c>
      <c r="C50" s="37" t="s">
        <v>437</v>
      </c>
      <c r="D50" s="38" t="s">
        <v>376</v>
      </c>
      <c r="E50" s="61">
        <v>165.28</v>
      </c>
      <c r="F50" s="71"/>
      <c r="G50" s="1">
        <f t="shared" ref="G50:G73" si="9">ROUND((E50*F50),2)</f>
        <v>0</v>
      </c>
      <c r="H50" s="20" t="e">
        <f t="shared" ref="H50:H56" si="10">G50*100/$G$359</f>
        <v>#DIV/0!</v>
      </c>
    </row>
    <row r="51" spans="1:8" ht="35.1" customHeight="1" x14ac:dyDescent="0.25">
      <c r="A51" s="10" t="s">
        <v>156</v>
      </c>
      <c r="B51" s="38" t="s">
        <v>431</v>
      </c>
      <c r="C51" s="37" t="s">
        <v>427</v>
      </c>
      <c r="D51" s="38" t="s">
        <v>419</v>
      </c>
      <c r="E51" s="61">
        <v>278</v>
      </c>
      <c r="F51" s="71"/>
      <c r="G51" s="1">
        <f t="shared" si="9"/>
        <v>0</v>
      </c>
      <c r="H51" s="20" t="e">
        <f t="shared" si="10"/>
        <v>#DIV/0!</v>
      </c>
    </row>
    <row r="52" spans="1:8" ht="35.1" customHeight="1" x14ac:dyDescent="0.25">
      <c r="A52" s="10" t="s">
        <v>157</v>
      </c>
      <c r="B52" s="38" t="s">
        <v>432</v>
      </c>
      <c r="C52" s="37" t="s">
        <v>428</v>
      </c>
      <c r="D52" s="38" t="s">
        <v>419</v>
      </c>
      <c r="E52" s="61">
        <v>635</v>
      </c>
      <c r="F52" s="71"/>
      <c r="G52" s="1">
        <f t="shared" si="9"/>
        <v>0</v>
      </c>
      <c r="H52" s="20" t="e">
        <f t="shared" si="10"/>
        <v>#DIV/0!</v>
      </c>
    </row>
    <row r="53" spans="1:8" ht="35.1" customHeight="1" x14ac:dyDescent="0.25">
      <c r="A53" s="10" t="s">
        <v>158</v>
      </c>
      <c r="B53" s="38" t="s">
        <v>433</v>
      </c>
      <c r="C53" s="37" t="s">
        <v>438</v>
      </c>
      <c r="D53" s="38" t="s">
        <v>419</v>
      </c>
      <c r="E53" s="61">
        <v>136</v>
      </c>
      <c r="F53" s="71"/>
      <c r="G53" s="1">
        <f t="shared" si="9"/>
        <v>0</v>
      </c>
      <c r="H53" s="20" t="e">
        <f t="shared" si="10"/>
        <v>#DIV/0!</v>
      </c>
    </row>
    <row r="54" spans="1:8" ht="35.1" customHeight="1" x14ac:dyDescent="0.25">
      <c r="A54" s="10" t="s">
        <v>159</v>
      </c>
      <c r="B54" s="38" t="s">
        <v>434</v>
      </c>
      <c r="C54" s="37" t="s">
        <v>421</v>
      </c>
      <c r="D54" s="38" t="s">
        <v>419</v>
      </c>
      <c r="E54" s="61">
        <v>362</v>
      </c>
      <c r="F54" s="71"/>
      <c r="G54" s="1">
        <f t="shared" si="9"/>
        <v>0</v>
      </c>
      <c r="H54" s="20" t="e">
        <f t="shared" si="10"/>
        <v>#DIV/0!</v>
      </c>
    </row>
    <row r="55" spans="1:8" ht="35.1" customHeight="1" x14ac:dyDescent="0.25">
      <c r="A55" s="10" t="s">
        <v>160</v>
      </c>
      <c r="B55" s="38" t="s">
        <v>435</v>
      </c>
      <c r="C55" s="37" t="s">
        <v>418</v>
      </c>
      <c r="D55" s="38" t="s">
        <v>419</v>
      </c>
      <c r="E55" s="61">
        <v>281</v>
      </c>
      <c r="F55" s="71"/>
      <c r="G55" s="1">
        <f t="shared" si="9"/>
        <v>0</v>
      </c>
      <c r="H55" s="20" t="e">
        <f t="shared" si="10"/>
        <v>#DIV/0!</v>
      </c>
    </row>
    <row r="56" spans="1:8" ht="35.1" customHeight="1" x14ac:dyDescent="0.25">
      <c r="A56" s="10" t="s">
        <v>161</v>
      </c>
      <c r="B56" s="38" t="s">
        <v>436</v>
      </c>
      <c r="C56" s="37" t="s">
        <v>422</v>
      </c>
      <c r="D56" s="38" t="s">
        <v>404</v>
      </c>
      <c r="E56" s="61">
        <v>18.62</v>
      </c>
      <c r="F56" s="71"/>
      <c r="G56" s="1">
        <f t="shared" si="9"/>
        <v>0</v>
      </c>
      <c r="H56" s="20" t="e">
        <f t="shared" si="10"/>
        <v>#DIV/0!</v>
      </c>
    </row>
    <row r="57" spans="1:8" ht="35.1" customHeight="1" x14ac:dyDescent="0.25">
      <c r="A57" s="36" t="s">
        <v>15</v>
      </c>
      <c r="B57" s="108" t="s">
        <v>439</v>
      </c>
      <c r="C57" s="109"/>
      <c r="D57" s="109"/>
      <c r="E57" s="109"/>
      <c r="F57" s="109"/>
      <c r="G57" s="109"/>
      <c r="H57" s="110"/>
    </row>
    <row r="58" spans="1:8" ht="35.1" customHeight="1" x14ac:dyDescent="0.25">
      <c r="A58" s="10" t="s">
        <v>162</v>
      </c>
      <c r="B58" s="38" t="s">
        <v>442</v>
      </c>
      <c r="C58" s="37" t="s">
        <v>440</v>
      </c>
      <c r="D58" s="38" t="s">
        <v>376</v>
      </c>
      <c r="E58" s="61">
        <v>193.7</v>
      </c>
      <c r="F58" s="71"/>
      <c r="G58" s="1">
        <f t="shared" si="9"/>
        <v>0</v>
      </c>
      <c r="H58" s="20" t="e">
        <f t="shared" ref="H58:H63" si="11">G58*100/$G$359</f>
        <v>#DIV/0!</v>
      </c>
    </row>
    <row r="59" spans="1:8" ht="35.1" customHeight="1" x14ac:dyDescent="0.25">
      <c r="A59" s="10" t="s">
        <v>163</v>
      </c>
      <c r="B59" s="38" t="s">
        <v>432</v>
      </c>
      <c r="C59" s="37" t="s">
        <v>428</v>
      </c>
      <c r="D59" s="38" t="s">
        <v>419</v>
      </c>
      <c r="E59" s="61">
        <v>635</v>
      </c>
      <c r="F59" s="71"/>
      <c r="G59" s="1">
        <f t="shared" si="9"/>
        <v>0</v>
      </c>
      <c r="H59" s="20" t="e">
        <f t="shared" si="11"/>
        <v>#DIV/0!</v>
      </c>
    </row>
    <row r="60" spans="1:8" ht="35.1" customHeight="1" x14ac:dyDescent="0.25">
      <c r="A60" s="10" t="s">
        <v>164</v>
      </c>
      <c r="B60" s="38" t="s">
        <v>435</v>
      </c>
      <c r="C60" s="37" t="s">
        <v>418</v>
      </c>
      <c r="D60" s="38" t="s">
        <v>419</v>
      </c>
      <c r="E60" s="61">
        <v>298</v>
      </c>
      <c r="F60" s="71"/>
      <c r="G60" s="1">
        <f t="shared" si="9"/>
        <v>0</v>
      </c>
      <c r="H60" s="20" t="e">
        <f t="shared" si="11"/>
        <v>#DIV/0!</v>
      </c>
    </row>
    <row r="61" spans="1:8" ht="35.1" customHeight="1" x14ac:dyDescent="0.25">
      <c r="A61" s="10" t="s">
        <v>165</v>
      </c>
      <c r="B61" s="38" t="s">
        <v>433</v>
      </c>
      <c r="C61" s="37" t="s">
        <v>438</v>
      </c>
      <c r="D61" s="38" t="s">
        <v>419</v>
      </c>
      <c r="E61" s="61">
        <v>152</v>
      </c>
      <c r="F61" s="71"/>
      <c r="G61" s="1">
        <f t="shared" si="9"/>
        <v>0</v>
      </c>
      <c r="H61" s="20" t="e">
        <f t="shared" si="11"/>
        <v>#DIV/0!</v>
      </c>
    </row>
    <row r="62" spans="1:8" ht="35.1" customHeight="1" x14ac:dyDescent="0.25">
      <c r="A62" s="10" t="s">
        <v>166</v>
      </c>
      <c r="B62" s="38" t="s">
        <v>434</v>
      </c>
      <c r="C62" s="37" t="s">
        <v>421</v>
      </c>
      <c r="D62" s="38" t="s">
        <v>419</v>
      </c>
      <c r="E62" s="61">
        <v>179</v>
      </c>
      <c r="F62" s="71"/>
      <c r="G62" s="1">
        <f t="shared" si="9"/>
        <v>0</v>
      </c>
      <c r="H62" s="20" t="e">
        <f t="shared" si="11"/>
        <v>#DIV/0!</v>
      </c>
    </row>
    <row r="63" spans="1:8" ht="35.1" customHeight="1" x14ac:dyDescent="0.25">
      <c r="A63" s="10" t="s">
        <v>167</v>
      </c>
      <c r="B63" s="38" t="s">
        <v>443</v>
      </c>
      <c r="C63" s="37" t="s">
        <v>441</v>
      </c>
      <c r="D63" s="38" t="s">
        <v>404</v>
      </c>
      <c r="E63" s="61">
        <v>13.56</v>
      </c>
      <c r="F63" s="71"/>
      <c r="G63" s="1">
        <f t="shared" si="9"/>
        <v>0</v>
      </c>
      <c r="H63" s="20" t="e">
        <f t="shared" si="11"/>
        <v>#DIV/0!</v>
      </c>
    </row>
    <row r="64" spans="1:8" ht="35.1" customHeight="1" x14ac:dyDescent="0.25">
      <c r="A64" s="36" t="s">
        <v>168</v>
      </c>
      <c r="B64" s="108" t="s">
        <v>444</v>
      </c>
      <c r="C64" s="109"/>
      <c r="D64" s="109"/>
      <c r="E64" s="109"/>
      <c r="F64" s="109"/>
      <c r="G64" s="109"/>
      <c r="H64" s="110"/>
    </row>
    <row r="65" spans="1:8" ht="35.1" customHeight="1" x14ac:dyDescent="0.25">
      <c r="A65" s="10" t="s">
        <v>169</v>
      </c>
      <c r="B65" s="38" t="s">
        <v>445</v>
      </c>
      <c r="C65" s="37" t="s">
        <v>441</v>
      </c>
      <c r="D65" s="38" t="s">
        <v>404</v>
      </c>
      <c r="E65" s="61">
        <v>47.94</v>
      </c>
      <c r="F65" s="71"/>
      <c r="G65" s="1">
        <f t="shared" si="9"/>
        <v>0</v>
      </c>
      <c r="H65" s="20" t="e">
        <f>G65*100/$G$359</f>
        <v>#DIV/0!</v>
      </c>
    </row>
    <row r="66" spans="1:8" ht="35.1" customHeight="1" x14ac:dyDescent="0.25">
      <c r="A66" s="10" t="s">
        <v>170</v>
      </c>
      <c r="B66" s="38" t="s">
        <v>446</v>
      </c>
      <c r="C66" s="37" t="s">
        <v>450</v>
      </c>
      <c r="D66" s="38" t="s">
        <v>376</v>
      </c>
      <c r="E66" s="61">
        <v>612.03</v>
      </c>
      <c r="F66" s="71"/>
      <c r="G66" s="1">
        <f t="shared" si="9"/>
        <v>0</v>
      </c>
      <c r="H66" s="20" t="e">
        <f>G66*100/$G$359</f>
        <v>#DIV/0!</v>
      </c>
    </row>
    <row r="67" spans="1:8" ht="35.1" customHeight="1" x14ac:dyDescent="0.25">
      <c r="A67" s="10" t="s">
        <v>171</v>
      </c>
      <c r="B67" s="38" t="s">
        <v>447</v>
      </c>
      <c r="C67" s="37" t="s">
        <v>451</v>
      </c>
      <c r="D67" s="38" t="s">
        <v>419</v>
      </c>
      <c r="E67" s="61">
        <v>53</v>
      </c>
      <c r="F67" s="71"/>
      <c r="G67" s="1">
        <f t="shared" si="9"/>
        <v>0</v>
      </c>
      <c r="H67" s="20" t="e">
        <f>G67*100/$G$359</f>
        <v>#DIV/0!</v>
      </c>
    </row>
    <row r="68" spans="1:8" ht="35.1" customHeight="1" x14ac:dyDescent="0.25">
      <c r="A68" s="10" t="s">
        <v>172</v>
      </c>
      <c r="B68" s="38" t="s">
        <v>448</v>
      </c>
      <c r="C68" s="37" t="s">
        <v>452</v>
      </c>
      <c r="D68" s="38" t="s">
        <v>419</v>
      </c>
      <c r="E68" s="61">
        <v>163</v>
      </c>
      <c r="F68" s="71"/>
      <c r="G68" s="1">
        <f t="shared" si="9"/>
        <v>0</v>
      </c>
      <c r="H68" s="20" t="e">
        <f>G68*100/$G$359</f>
        <v>#DIV/0!</v>
      </c>
    </row>
    <row r="69" spans="1:8" ht="35.1" customHeight="1" x14ac:dyDescent="0.25">
      <c r="A69" s="10" t="s">
        <v>173</v>
      </c>
      <c r="B69" s="38" t="s">
        <v>449</v>
      </c>
      <c r="C69" s="37" t="s">
        <v>453</v>
      </c>
      <c r="D69" s="38" t="s">
        <v>419</v>
      </c>
      <c r="E69" s="61">
        <v>1198</v>
      </c>
      <c r="F69" s="71"/>
      <c r="G69" s="1">
        <f t="shared" si="9"/>
        <v>0</v>
      </c>
      <c r="H69" s="20" t="e">
        <f>G69*100/$G$359</f>
        <v>#DIV/0!</v>
      </c>
    </row>
    <row r="70" spans="1:8" ht="35.1" customHeight="1" x14ac:dyDescent="0.25">
      <c r="A70" s="36" t="s">
        <v>174</v>
      </c>
      <c r="B70" s="108" t="s">
        <v>454</v>
      </c>
      <c r="C70" s="109"/>
      <c r="D70" s="109"/>
      <c r="E70" s="109"/>
      <c r="F70" s="109"/>
      <c r="G70" s="109"/>
      <c r="H70" s="110"/>
    </row>
    <row r="71" spans="1:8" ht="35.1" customHeight="1" x14ac:dyDescent="0.25">
      <c r="A71" s="10" t="s">
        <v>175</v>
      </c>
      <c r="B71" s="9" t="s">
        <v>455</v>
      </c>
      <c r="C71" s="37" t="s">
        <v>456</v>
      </c>
      <c r="D71" s="39" t="s">
        <v>382</v>
      </c>
      <c r="E71" s="67">
        <v>128.46</v>
      </c>
      <c r="F71" s="70"/>
      <c r="G71" s="1">
        <f t="shared" si="9"/>
        <v>0</v>
      </c>
      <c r="H71" s="20" t="e">
        <f>G71*100/$G$359</f>
        <v>#DIV/0!</v>
      </c>
    </row>
    <row r="72" spans="1:8" ht="35.1" customHeight="1" x14ac:dyDescent="0.25">
      <c r="A72" s="36" t="s">
        <v>176</v>
      </c>
      <c r="B72" s="108" t="s">
        <v>457</v>
      </c>
      <c r="C72" s="109"/>
      <c r="D72" s="109"/>
      <c r="E72" s="109"/>
      <c r="F72" s="109"/>
      <c r="G72" s="109"/>
      <c r="H72" s="110"/>
    </row>
    <row r="73" spans="1:8" ht="35.1" customHeight="1" x14ac:dyDescent="0.25">
      <c r="A73" s="10" t="s">
        <v>177</v>
      </c>
      <c r="B73" s="38" t="s">
        <v>458</v>
      </c>
      <c r="C73" s="37" t="s">
        <v>459</v>
      </c>
      <c r="D73" s="38" t="s">
        <v>376</v>
      </c>
      <c r="E73" s="61">
        <v>21.58</v>
      </c>
      <c r="F73" s="70"/>
      <c r="G73" s="1">
        <f t="shared" si="9"/>
        <v>0</v>
      </c>
      <c r="H73" s="20" t="e">
        <f>G73*100/$G$359</f>
        <v>#DIV/0!</v>
      </c>
    </row>
    <row r="74" spans="1:8" ht="35.1" customHeight="1" x14ac:dyDescent="0.25">
      <c r="A74" s="93" t="s">
        <v>11</v>
      </c>
      <c r="B74" s="94"/>
      <c r="C74" s="94"/>
      <c r="D74" s="94"/>
      <c r="E74" s="94"/>
      <c r="F74" s="95"/>
      <c r="G74" s="73">
        <f>SUM(G49:G73)</f>
        <v>0</v>
      </c>
      <c r="H74" s="74" t="e">
        <f>G74*100/$G$359</f>
        <v>#DIV/0!</v>
      </c>
    </row>
    <row r="75" spans="1:8" ht="20.100000000000001" customHeight="1" x14ac:dyDescent="0.25">
      <c r="A75" s="105"/>
      <c r="B75" s="106"/>
      <c r="C75" s="106"/>
      <c r="D75" s="106"/>
      <c r="E75" s="106"/>
      <c r="F75" s="106"/>
      <c r="G75" s="106"/>
      <c r="H75" s="107"/>
    </row>
    <row r="76" spans="1:8" ht="35.1" customHeight="1" x14ac:dyDescent="0.25">
      <c r="A76" s="36">
        <v>5</v>
      </c>
      <c r="B76" s="102" t="s">
        <v>461</v>
      </c>
      <c r="C76" s="103"/>
      <c r="D76" s="103"/>
      <c r="E76" s="103"/>
      <c r="F76" s="103"/>
      <c r="G76" s="103"/>
      <c r="H76" s="104"/>
    </row>
    <row r="77" spans="1:8" ht="35.1" customHeight="1" x14ac:dyDescent="0.25">
      <c r="A77" s="36" t="s">
        <v>14</v>
      </c>
      <c r="B77" s="108" t="s">
        <v>462</v>
      </c>
      <c r="C77" s="109"/>
      <c r="D77" s="109"/>
      <c r="E77" s="109"/>
      <c r="F77" s="109"/>
      <c r="G77" s="109"/>
      <c r="H77" s="110"/>
    </row>
    <row r="78" spans="1:8" ht="35.1" customHeight="1" x14ac:dyDescent="0.25">
      <c r="A78" s="10" t="s">
        <v>178</v>
      </c>
      <c r="B78" s="9" t="s">
        <v>463</v>
      </c>
      <c r="C78" s="37" t="s">
        <v>466</v>
      </c>
      <c r="D78" s="9" t="s">
        <v>376</v>
      </c>
      <c r="E78" s="67">
        <v>915.93999999999994</v>
      </c>
      <c r="F78" s="2"/>
      <c r="G78" s="1">
        <f t="shared" ref="G78:G79" si="12">ROUND((E78*F78),2)</f>
        <v>0</v>
      </c>
      <c r="H78" s="20" t="e">
        <f>G78*100/$G$359</f>
        <v>#DIV/0!</v>
      </c>
    </row>
    <row r="79" spans="1:8" ht="35.1" customHeight="1" x14ac:dyDescent="0.25">
      <c r="A79" s="10" t="s">
        <v>179</v>
      </c>
      <c r="B79" s="9" t="s">
        <v>464</v>
      </c>
      <c r="C79" s="37" t="s">
        <v>467</v>
      </c>
      <c r="D79" s="9" t="s">
        <v>376</v>
      </c>
      <c r="E79" s="67">
        <v>15.6</v>
      </c>
      <c r="F79" s="2"/>
      <c r="G79" s="1">
        <f t="shared" si="12"/>
        <v>0</v>
      </c>
      <c r="H79" s="20" t="e">
        <f>G79*100/$G$359</f>
        <v>#DIV/0!</v>
      </c>
    </row>
    <row r="80" spans="1:8" ht="35.1" customHeight="1" x14ac:dyDescent="0.25">
      <c r="A80" s="10" t="s">
        <v>180</v>
      </c>
      <c r="B80" s="9" t="s">
        <v>465</v>
      </c>
      <c r="C80" s="37" t="s">
        <v>468</v>
      </c>
      <c r="D80" s="9" t="s">
        <v>376</v>
      </c>
      <c r="E80" s="67">
        <v>9.1999999999999993</v>
      </c>
      <c r="F80" s="2"/>
      <c r="G80" s="1">
        <f t="shared" ref="G80" si="13">ROUND((E80*F80),2)</f>
        <v>0</v>
      </c>
      <c r="H80" s="20" t="e">
        <f>G80*100/$G$359</f>
        <v>#DIV/0!</v>
      </c>
    </row>
    <row r="81" spans="1:8" ht="35.1" customHeight="1" x14ac:dyDescent="0.25">
      <c r="A81" s="93" t="s">
        <v>11</v>
      </c>
      <c r="B81" s="94"/>
      <c r="C81" s="94"/>
      <c r="D81" s="94"/>
      <c r="E81" s="94"/>
      <c r="F81" s="95"/>
      <c r="G81" s="73">
        <f>SUM(G77:G80)</f>
        <v>0</v>
      </c>
      <c r="H81" s="74" t="e">
        <f>G81*100/$G$359</f>
        <v>#DIV/0!</v>
      </c>
    </row>
    <row r="82" spans="1:8" ht="20.100000000000001" customHeight="1" x14ac:dyDescent="0.25">
      <c r="A82" s="105"/>
      <c r="B82" s="106"/>
      <c r="C82" s="106"/>
      <c r="D82" s="106"/>
      <c r="E82" s="106"/>
      <c r="F82" s="106"/>
      <c r="G82" s="106"/>
      <c r="H82" s="107"/>
    </row>
    <row r="83" spans="1:8" ht="35.1" customHeight="1" x14ac:dyDescent="0.25">
      <c r="A83" s="36">
        <v>6</v>
      </c>
      <c r="B83" s="90" t="s">
        <v>469</v>
      </c>
      <c r="C83" s="91"/>
      <c r="D83" s="91"/>
      <c r="E83" s="91"/>
      <c r="F83" s="91"/>
      <c r="G83" s="91"/>
      <c r="H83" s="92"/>
    </row>
    <row r="84" spans="1:8" ht="35.1" customHeight="1" x14ac:dyDescent="0.25">
      <c r="A84" s="36" t="s">
        <v>16</v>
      </c>
      <c r="B84" s="108" t="s">
        <v>470</v>
      </c>
      <c r="C84" s="109"/>
      <c r="D84" s="109"/>
      <c r="E84" s="109"/>
      <c r="F84" s="109"/>
      <c r="G84" s="109"/>
      <c r="H84" s="110"/>
    </row>
    <row r="85" spans="1:8" ht="35.1" customHeight="1" x14ac:dyDescent="0.25">
      <c r="A85" s="10" t="s">
        <v>181</v>
      </c>
      <c r="B85" s="9" t="s">
        <v>471</v>
      </c>
      <c r="C85" s="31" t="s">
        <v>479</v>
      </c>
      <c r="D85" s="42" t="s">
        <v>480</v>
      </c>
      <c r="E85" s="67">
        <v>9</v>
      </c>
      <c r="F85" s="2"/>
      <c r="G85" s="1">
        <f t="shared" ref="G85:G92" si="14">ROUND((E85*F85),2)</f>
        <v>0</v>
      </c>
      <c r="H85" s="20" t="e">
        <f t="shared" ref="H85:H92" si="15">G85*100/$G$359</f>
        <v>#DIV/0!</v>
      </c>
    </row>
    <row r="86" spans="1:8" ht="35.1" customHeight="1" x14ac:dyDescent="0.25">
      <c r="A86" s="10" t="s">
        <v>182</v>
      </c>
      <c r="B86" s="9" t="s">
        <v>472</v>
      </c>
      <c r="C86" s="31" t="s">
        <v>481</v>
      </c>
      <c r="D86" s="42" t="s">
        <v>480</v>
      </c>
      <c r="E86" s="67">
        <v>3</v>
      </c>
      <c r="F86" s="2"/>
      <c r="G86" s="1">
        <f t="shared" si="14"/>
        <v>0</v>
      </c>
      <c r="H86" s="20" t="e">
        <f t="shared" si="15"/>
        <v>#DIV/0!</v>
      </c>
    </row>
    <row r="87" spans="1:8" ht="35.1" customHeight="1" x14ac:dyDescent="0.25">
      <c r="A87" s="10" t="s">
        <v>183</v>
      </c>
      <c r="B87" s="9" t="s">
        <v>473</v>
      </c>
      <c r="C87" s="31" t="s">
        <v>482</v>
      </c>
      <c r="D87" s="42" t="s">
        <v>480</v>
      </c>
      <c r="E87" s="67">
        <v>8</v>
      </c>
      <c r="F87" s="2"/>
      <c r="G87" s="1">
        <f t="shared" si="14"/>
        <v>0</v>
      </c>
      <c r="H87" s="20" t="e">
        <f t="shared" si="15"/>
        <v>#DIV/0!</v>
      </c>
    </row>
    <row r="88" spans="1:8" ht="35.1" customHeight="1" x14ac:dyDescent="0.25">
      <c r="A88" s="10" t="s">
        <v>184</v>
      </c>
      <c r="B88" s="9" t="s">
        <v>474</v>
      </c>
      <c r="C88" s="31" t="s">
        <v>483</v>
      </c>
      <c r="D88" s="42" t="s">
        <v>480</v>
      </c>
      <c r="E88" s="67">
        <v>7</v>
      </c>
      <c r="F88" s="2"/>
      <c r="G88" s="1">
        <f t="shared" si="14"/>
        <v>0</v>
      </c>
      <c r="H88" s="20" t="e">
        <f t="shared" si="15"/>
        <v>#DIV/0!</v>
      </c>
    </row>
    <row r="89" spans="1:8" ht="35.1" customHeight="1" x14ac:dyDescent="0.25">
      <c r="A89" s="10" t="s">
        <v>185</v>
      </c>
      <c r="B89" s="9" t="s">
        <v>475</v>
      </c>
      <c r="C89" s="31" t="s">
        <v>484</v>
      </c>
      <c r="D89" s="42" t="s">
        <v>480</v>
      </c>
      <c r="E89" s="67">
        <v>2</v>
      </c>
      <c r="F89" s="2"/>
      <c r="G89" s="1">
        <f t="shared" si="14"/>
        <v>0</v>
      </c>
      <c r="H89" s="20" t="e">
        <f t="shared" si="15"/>
        <v>#DIV/0!</v>
      </c>
    </row>
    <row r="90" spans="1:8" ht="35.1" customHeight="1" x14ac:dyDescent="0.25">
      <c r="A90" s="10" t="s">
        <v>186</v>
      </c>
      <c r="B90" s="9" t="s">
        <v>476</v>
      </c>
      <c r="C90" s="31" t="s">
        <v>485</v>
      </c>
      <c r="D90" s="42" t="s">
        <v>376</v>
      </c>
      <c r="E90" s="67">
        <v>5.46</v>
      </c>
      <c r="F90" s="2"/>
      <c r="G90" s="1">
        <f t="shared" si="14"/>
        <v>0</v>
      </c>
      <c r="H90" s="20" t="e">
        <f t="shared" si="15"/>
        <v>#DIV/0!</v>
      </c>
    </row>
    <row r="91" spans="1:8" ht="35.1" customHeight="1" x14ac:dyDescent="0.25">
      <c r="A91" s="10" t="s">
        <v>188</v>
      </c>
      <c r="B91" s="9" t="s">
        <v>477</v>
      </c>
      <c r="C91" s="31" t="s">
        <v>486</v>
      </c>
      <c r="D91" s="42" t="s">
        <v>376</v>
      </c>
      <c r="E91" s="67">
        <v>19.47</v>
      </c>
      <c r="F91" s="2"/>
      <c r="G91" s="1">
        <f t="shared" si="14"/>
        <v>0</v>
      </c>
      <c r="H91" s="20" t="e">
        <f t="shared" si="15"/>
        <v>#DIV/0!</v>
      </c>
    </row>
    <row r="92" spans="1:8" ht="35.1" customHeight="1" x14ac:dyDescent="0.25">
      <c r="A92" s="10" t="s">
        <v>187</v>
      </c>
      <c r="B92" s="9" t="s">
        <v>478</v>
      </c>
      <c r="C92" s="31" t="s">
        <v>487</v>
      </c>
      <c r="D92" s="42" t="s">
        <v>480</v>
      </c>
      <c r="E92" s="67">
        <v>3</v>
      </c>
      <c r="F92" s="2"/>
      <c r="G92" s="1">
        <f t="shared" si="14"/>
        <v>0</v>
      </c>
      <c r="H92" s="20" t="e">
        <f t="shared" si="15"/>
        <v>#DIV/0!</v>
      </c>
    </row>
    <row r="93" spans="1:8" ht="35.1" customHeight="1" x14ac:dyDescent="0.25">
      <c r="A93" s="36" t="s">
        <v>17</v>
      </c>
      <c r="B93" s="108" t="s">
        <v>488</v>
      </c>
      <c r="C93" s="109"/>
      <c r="D93" s="109"/>
      <c r="E93" s="109"/>
      <c r="F93" s="109"/>
      <c r="G93" s="109"/>
      <c r="H93" s="110"/>
    </row>
    <row r="94" spans="1:8" ht="35.1" customHeight="1" x14ac:dyDescent="0.25">
      <c r="A94" s="10" t="s">
        <v>189</v>
      </c>
      <c r="B94" s="9" t="s">
        <v>490</v>
      </c>
      <c r="C94" s="37" t="s">
        <v>494</v>
      </c>
      <c r="D94" s="9" t="s">
        <v>376</v>
      </c>
      <c r="E94" s="67">
        <v>9.9</v>
      </c>
      <c r="F94" s="2"/>
      <c r="G94" s="1">
        <f t="shared" ref="G94:G95" si="16">ROUND((E94*F94),2)</f>
        <v>0</v>
      </c>
      <c r="H94" s="20" t="e">
        <f t="shared" ref="H94:H95" si="17">G94*100/$G$359</f>
        <v>#DIV/0!</v>
      </c>
    </row>
    <row r="95" spans="1:8" ht="35.1" customHeight="1" x14ac:dyDescent="0.25">
      <c r="A95" s="10" t="s">
        <v>190</v>
      </c>
      <c r="B95" s="9" t="s">
        <v>491</v>
      </c>
      <c r="C95" s="37" t="s">
        <v>495</v>
      </c>
      <c r="D95" s="9" t="s">
        <v>376</v>
      </c>
      <c r="E95" s="67">
        <v>52.8</v>
      </c>
      <c r="F95" s="2"/>
      <c r="G95" s="1">
        <f t="shared" si="16"/>
        <v>0</v>
      </c>
      <c r="H95" s="20" t="e">
        <f t="shared" si="17"/>
        <v>#DIV/0!</v>
      </c>
    </row>
    <row r="96" spans="1:8" ht="35.1" customHeight="1" x14ac:dyDescent="0.25">
      <c r="A96" s="36" t="s">
        <v>18</v>
      </c>
      <c r="B96" s="108" t="s">
        <v>489</v>
      </c>
      <c r="C96" s="109"/>
      <c r="D96" s="109"/>
      <c r="E96" s="109"/>
      <c r="F96" s="109"/>
      <c r="G96" s="109"/>
      <c r="H96" s="110"/>
    </row>
    <row r="97" spans="1:8" ht="35.1" customHeight="1" x14ac:dyDescent="0.25">
      <c r="A97" s="10" t="s">
        <v>191</v>
      </c>
      <c r="B97" s="9" t="s">
        <v>492</v>
      </c>
      <c r="C97" s="37" t="s">
        <v>496</v>
      </c>
      <c r="D97" s="9" t="s">
        <v>497</v>
      </c>
      <c r="E97" s="67">
        <v>2</v>
      </c>
      <c r="F97" s="2"/>
      <c r="G97" s="1">
        <f t="shared" ref="G97:G98" si="18">ROUND((E97*F97),2)</f>
        <v>0</v>
      </c>
      <c r="H97" s="20" t="e">
        <f t="shared" ref="H97:H98" si="19">G97*100/$G$359</f>
        <v>#DIV/0!</v>
      </c>
    </row>
    <row r="98" spans="1:8" ht="35.1" customHeight="1" x14ac:dyDescent="0.25">
      <c r="A98" s="10" t="s">
        <v>192</v>
      </c>
      <c r="B98" s="9" t="s">
        <v>493</v>
      </c>
      <c r="C98" s="37" t="s">
        <v>498</v>
      </c>
      <c r="D98" s="9" t="s">
        <v>376</v>
      </c>
      <c r="E98" s="67">
        <v>1.26</v>
      </c>
      <c r="F98" s="2"/>
      <c r="G98" s="1">
        <f t="shared" si="18"/>
        <v>0</v>
      </c>
      <c r="H98" s="20" t="e">
        <f t="shared" si="19"/>
        <v>#DIV/0!</v>
      </c>
    </row>
    <row r="99" spans="1:8" ht="35.1" customHeight="1" x14ac:dyDescent="0.25">
      <c r="A99" s="93" t="s">
        <v>11</v>
      </c>
      <c r="B99" s="94"/>
      <c r="C99" s="94"/>
      <c r="D99" s="94"/>
      <c r="E99" s="94"/>
      <c r="F99" s="95"/>
      <c r="G99" s="73">
        <f>SUM(G84:G98)</f>
        <v>0</v>
      </c>
      <c r="H99" s="74" t="e">
        <f>G99*100/$G$359</f>
        <v>#DIV/0!</v>
      </c>
    </row>
    <row r="100" spans="1:8" ht="20.100000000000001" customHeight="1" x14ac:dyDescent="0.25">
      <c r="A100" s="88"/>
      <c r="B100" s="88"/>
      <c r="C100" s="88"/>
      <c r="D100" s="88"/>
      <c r="E100" s="88"/>
      <c r="F100" s="88"/>
      <c r="G100" s="88"/>
      <c r="H100" s="88"/>
    </row>
    <row r="101" spans="1:8" ht="35.1" customHeight="1" x14ac:dyDescent="0.25">
      <c r="A101" s="36">
        <v>7</v>
      </c>
      <c r="B101" s="90" t="s">
        <v>499</v>
      </c>
      <c r="C101" s="91"/>
      <c r="D101" s="91"/>
      <c r="E101" s="91"/>
      <c r="F101" s="91"/>
      <c r="G101" s="91"/>
      <c r="H101" s="92"/>
    </row>
    <row r="102" spans="1:8" ht="35.1" customHeight="1" x14ac:dyDescent="0.25">
      <c r="A102" s="10" t="s">
        <v>19</v>
      </c>
      <c r="B102" s="43" t="s">
        <v>500</v>
      </c>
      <c r="C102" s="37" t="s">
        <v>505</v>
      </c>
      <c r="D102" s="38" t="s">
        <v>376</v>
      </c>
      <c r="E102" s="67">
        <v>534.82000000000005</v>
      </c>
      <c r="F102" s="2"/>
      <c r="G102" s="1">
        <f t="shared" ref="G102:G104" si="20">ROUND((E102*F102),2)</f>
        <v>0</v>
      </c>
      <c r="H102" s="20" t="e">
        <f t="shared" ref="H102:H104" si="21">G102*100/$G$359</f>
        <v>#DIV/0!</v>
      </c>
    </row>
    <row r="103" spans="1:8" ht="35.1" customHeight="1" x14ac:dyDescent="0.25">
      <c r="A103" s="10" t="s">
        <v>102</v>
      </c>
      <c r="B103" s="43" t="s">
        <v>501</v>
      </c>
      <c r="C103" s="37" t="s">
        <v>506</v>
      </c>
      <c r="D103" s="38" t="s">
        <v>376</v>
      </c>
      <c r="E103" s="67">
        <v>534.82000000000005</v>
      </c>
      <c r="F103" s="2"/>
      <c r="G103" s="1">
        <f t="shared" si="20"/>
        <v>0</v>
      </c>
      <c r="H103" s="20" t="e">
        <f t="shared" si="21"/>
        <v>#DIV/0!</v>
      </c>
    </row>
    <row r="104" spans="1:8" ht="35.1" customHeight="1" x14ac:dyDescent="0.25">
      <c r="A104" s="10" t="s">
        <v>103</v>
      </c>
      <c r="B104" s="9" t="s">
        <v>502</v>
      </c>
      <c r="C104" s="37" t="s">
        <v>507</v>
      </c>
      <c r="D104" s="9" t="s">
        <v>382</v>
      </c>
      <c r="E104" s="67">
        <v>41.55</v>
      </c>
      <c r="F104" s="2"/>
      <c r="G104" s="1">
        <f t="shared" si="20"/>
        <v>0</v>
      </c>
      <c r="H104" s="20" t="e">
        <f t="shared" si="21"/>
        <v>#DIV/0!</v>
      </c>
    </row>
    <row r="105" spans="1:8" ht="35.1" customHeight="1" x14ac:dyDescent="0.25">
      <c r="A105" s="10" t="s">
        <v>104</v>
      </c>
      <c r="B105" s="44" t="s">
        <v>503</v>
      </c>
      <c r="C105" s="37" t="s">
        <v>508</v>
      </c>
      <c r="D105" s="9" t="s">
        <v>382</v>
      </c>
      <c r="E105" s="67">
        <v>58.15</v>
      </c>
      <c r="F105" s="2"/>
      <c r="G105" s="1">
        <f>ROUND((E105*F105),2)</f>
        <v>0</v>
      </c>
      <c r="H105" s="20" t="e">
        <f>G105*100/$G$359</f>
        <v>#DIV/0!</v>
      </c>
    </row>
    <row r="106" spans="1:8" ht="35.1" customHeight="1" x14ac:dyDescent="0.25">
      <c r="A106" s="10" t="s">
        <v>105</v>
      </c>
      <c r="B106" s="44" t="s">
        <v>504</v>
      </c>
      <c r="C106" s="37" t="s">
        <v>509</v>
      </c>
      <c r="D106" s="9" t="s">
        <v>382</v>
      </c>
      <c r="E106" s="67">
        <v>100.5</v>
      </c>
      <c r="F106" s="2"/>
      <c r="G106" s="1">
        <f>ROUND((E106*F106),2)</f>
        <v>0</v>
      </c>
      <c r="H106" s="20" t="e">
        <f>G106*100/$G$359</f>
        <v>#DIV/0!</v>
      </c>
    </row>
    <row r="107" spans="1:8" ht="35.1" customHeight="1" x14ac:dyDescent="0.25">
      <c r="A107" s="93" t="s">
        <v>11</v>
      </c>
      <c r="B107" s="94"/>
      <c r="C107" s="94"/>
      <c r="D107" s="94"/>
      <c r="E107" s="94"/>
      <c r="F107" s="95"/>
      <c r="G107" s="73">
        <f>SUM(G102:G106)</f>
        <v>0</v>
      </c>
      <c r="H107" s="74" t="e">
        <f>G107*100/$G$359</f>
        <v>#DIV/0!</v>
      </c>
    </row>
    <row r="108" spans="1:8" ht="20.100000000000001" customHeight="1" x14ac:dyDescent="0.25">
      <c r="A108" s="88"/>
      <c r="B108" s="88"/>
      <c r="C108" s="88"/>
      <c r="D108" s="88"/>
      <c r="E108" s="88"/>
      <c r="F108" s="88"/>
      <c r="G108" s="88"/>
      <c r="H108" s="88"/>
    </row>
    <row r="109" spans="1:8" ht="35.1" customHeight="1" x14ac:dyDescent="0.25">
      <c r="A109" s="36">
        <v>8</v>
      </c>
      <c r="B109" s="90" t="s">
        <v>510</v>
      </c>
      <c r="C109" s="91"/>
      <c r="D109" s="91"/>
      <c r="E109" s="91"/>
      <c r="F109" s="91"/>
      <c r="G109" s="91"/>
      <c r="H109" s="92"/>
    </row>
    <row r="110" spans="1:8" ht="35.1" customHeight="1" x14ac:dyDescent="0.25">
      <c r="A110" s="10" t="s">
        <v>96</v>
      </c>
      <c r="B110" s="40" t="s">
        <v>511</v>
      </c>
      <c r="C110" s="37" t="s">
        <v>513</v>
      </c>
      <c r="D110" s="38" t="s">
        <v>376</v>
      </c>
      <c r="E110" s="61">
        <v>349.54199999999997</v>
      </c>
      <c r="F110" s="2"/>
      <c r="G110" s="1">
        <f t="shared" ref="G110:G111" si="22">ROUND((E110*F110),2)</f>
        <v>0</v>
      </c>
      <c r="H110" s="20" t="e">
        <f>G110*100/$G$359</f>
        <v>#DIV/0!</v>
      </c>
    </row>
    <row r="111" spans="1:8" ht="35.1" customHeight="1" x14ac:dyDescent="0.25">
      <c r="A111" s="10" t="s">
        <v>97</v>
      </c>
      <c r="B111" s="40" t="s">
        <v>512</v>
      </c>
      <c r="C111" s="37" t="s">
        <v>514</v>
      </c>
      <c r="D111" s="45" t="s">
        <v>376</v>
      </c>
      <c r="E111" s="61">
        <v>113.6</v>
      </c>
      <c r="F111" s="2"/>
      <c r="G111" s="1">
        <f t="shared" si="22"/>
        <v>0</v>
      </c>
      <c r="H111" s="20" t="e">
        <f>G111*100/$G$359</f>
        <v>#DIV/0!</v>
      </c>
    </row>
    <row r="112" spans="1:8" ht="35.1" customHeight="1" x14ac:dyDescent="0.25">
      <c r="A112" s="93" t="s">
        <v>11</v>
      </c>
      <c r="B112" s="94"/>
      <c r="C112" s="94"/>
      <c r="D112" s="94"/>
      <c r="E112" s="94"/>
      <c r="F112" s="95"/>
      <c r="G112" s="73">
        <f>SUM(G110:G111)</f>
        <v>0</v>
      </c>
      <c r="H112" s="74" t="e">
        <f>G112*100/$G$359</f>
        <v>#DIV/0!</v>
      </c>
    </row>
    <row r="113" spans="1:8" ht="20.100000000000001" customHeight="1" x14ac:dyDescent="0.25">
      <c r="A113" s="96"/>
      <c r="B113" s="97"/>
      <c r="C113" s="97"/>
      <c r="D113" s="97"/>
      <c r="E113" s="97"/>
      <c r="F113" s="97"/>
      <c r="G113" s="97"/>
      <c r="H113" s="98"/>
    </row>
    <row r="114" spans="1:8" ht="35.1" customHeight="1" x14ac:dyDescent="0.25">
      <c r="A114" s="36">
        <v>9</v>
      </c>
      <c r="B114" s="90" t="s">
        <v>515</v>
      </c>
      <c r="C114" s="91"/>
      <c r="D114" s="91"/>
      <c r="E114" s="91"/>
      <c r="F114" s="91"/>
      <c r="G114" s="91"/>
      <c r="H114" s="92"/>
    </row>
    <row r="115" spans="1:8" ht="35.1" customHeight="1" x14ac:dyDescent="0.25">
      <c r="A115" s="10" t="s">
        <v>106</v>
      </c>
      <c r="B115" s="9" t="s">
        <v>525</v>
      </c>
      <c r="C115" s="46" t="s">
        <v>516</v>
      </c>
      <c r="D115" s="39" t="s">
        <v>376</v>
      </c>
      <c r="E115" s="67">
        <v>1831.8799999999999</v>
      </c>
      <c r="F115" s="2"/>
      <c r="G115" s="1">
        <f>ROUND((E115*F115),2)</f>
        <v>0</v>
      </c>
      <c r="H115" s="20" t="e">
        <f>G115*100/$G$359</f>
        <v>#DIV/0!</v>
      </c>
    </row>
    <row r="116" spans="1:8" ht="35.1" customHeight="1" x14ac:dyDescent="0.25">
      <c r="A116" s="10" t="s">
        <v>107</v>
      </c>
      <c r="B116" s="40" t="s">
        <v>526</v>
      </c>
      <c r="C116" s="31" t="s">
        <v>517</v>
      </c>
      <c r="D116" s="9" t="s">
        <v>376</v>
      </c>
      <c r="E116" s="67">
        <v>1831.8799999999999</v>
      </c>
      <c r="F116" s="2"/>
      <c r="G116" s="1">
        <f t="shared" ref="G116:G122" si="23">ROUND((E116*F116),2)</f>
        <v>0</v>
      </c>
      <c r="H116" s="20" t="e">
        <f>G116*100/$G$359</f>
        <v>#DIV/0!</v>
      </c>
    </row>
    <row r="117" spans="1:8" ht="35.1" customHeight="1" x14ac:dyDescent="0.25">
      <c r="A117" s="10" t="s">
        <v>108</v>
      </c>
      <c r="B117" s="9" t="s">
        <v>527</v>
      </c>
      <c r="C117" s="31" t="s">
        <v>518</v>
      </c>
      <c r="D117" s="9" t="s">
        <v>376</v>
      </c>
      <c r="E117" s="67">
        <v>1134.8699999999999</v>
      </c>
      <c r="F117" s="2"/>
      <c r="G117" s="1">
        <f t="shared" si="23"/>
        <v>0</v>
      </c>
      <c r="H117" s="20" t="e">
        <f>G117*100/$G$359</f>
        <v>#DIV/0!</v>
      </c>
    </row>
    <row r="118" spans="1:8" ht="35.1" customHeight="1" x14ac:dyDescent="0.25">
      <c r="A118" s="10" t="s">
        <v>109</v>
      </c>
      <c r="B118" s="9" t="s">
        <v>528</v>
      </c>
      <c r="C118" s="31" t="s">
        <v>519</v>
      </c>
      <c r="D118" s="9" t="s">
        <v>376</v>
      </c>
      <c r="E118" s="67">
        <v>213.10999999999999</v>
      </c>
      <c r="F118" s="2"/>
      <c r="G118" s="1">
        <f t="shared" ref="G118:G119" si="24">ROUND((E118*F118),2)</f>
        <v>0</v>
      </c>
      <c r="H118" s="20" t="e">
        <f t="shared" ref="H118:H119" si="25">G118*100/$G$359</f>
        <v>#DIV/0!</v>
      </c>
    </row>
    <row r="119" spans="1:8" ht="35.1" customHeight="1" x14ac:dyDescent="0.25">
      <c r="A119" s="10" t="s">
        <v>110</v>
      </c>
      <c r="B119" s="9" t="s">
        <v>528</v>
      </c>
      <c r="C119" s="31" t="s">
        <v>520</v>
      </c>
      <c r="D119" s="9" t="s">
        <v>521</v>
      </c>
      <c r="E119" s="67">
        <v>34.380000000000003</v>
      </c>
      <c r="F119" s="2"/>
      <c r="G119" s="1">
        <f t="shared" si="24"/>
        <v>0</v>
      </c>
      <c r="H119" s="20" t="e">
        <f t="shared" si="25"/>
        <v>#DIV/0!</v>
      </c>
    </row>
    <row r="120" spans="1:8" ht="35.1" customHeight="1" x14ac:dyDescent="0.25">
      <c r="A120" s="10" t="s">
        <v>193</v>
      </c>
      <c r="B120" s="9" t="s">
        <v>529</v>
      </c>
      <c r="C120" s="31" t="s">
        <v>522</v>
      </c>
      <c r="D120" s="9" t="s">
        <v>376</v>
      </c>
      <c r="E120" s="67">
        <v>519.23</v>
      </c>
      <c r="F120" s="2"/>
      <c r="G120" s="1">
        <f t="shared" si="23"/>
        <v>0</v>
      </c>
      <c r="H120" s="20" t="e">
        <f>G120*100/$G$359</f>
        <v>#DIV/0!</v>
      </c>
    </row>
    <row r="121" spans="1:8" ht="35.1" customHeight="1" x14ac:dyDescent="0.25">
      <c r="A121" s="10" t="s">
        <v>194</v>
      </c>
      <c r="B121" s="9" t="s">
        <v>530</v>
      </c>
      <c r="C121" s="31" t="s">
        <v>523</v>
      </c>
      <c r="D121" s="9" t="s">
        <v>376</v>
      </c>
      <c r="E121" s="67">
        <v>668.83</v>
      </c>
      <c r="F121" s="2"/>
      <c r="G121" s="1">
        <f t="shared" ref="G121" si="26">ROUND((E121*F121),2)</f>
        <v>0</v>
      </c>
      <c r="H121" s="20" t="e">
        <f>G121*100/$G$359</f>
        <v>#DIV/0!</v>
      </c>
    </row>
    <row r="122" spans="1:8" ht="35.1" customHeight="1" x14ac:dyDescent="0.25">
      <c r="A122" s="10" t="s">
        <v>195</v>
      </c>
      <c r="B122" s="9" t="s">
        <v>531</v>
      </c>
      <c r="C122" s="31" t="s">
        <v>524</v>
      </c>
      <c r="D122" s="9" t="s">
        <v>376</v>
      </c>
      <c r="E122" s="67">
        <v>668.83</v>
      </c>
      <c r="F122" s="2"/>
      <c r="G122" s="1">
        <f t="shared" si="23"/>
        <v>0</v>
      </c>
      <c r="H122" s="20" t="e">
        <f>G122*100/$G$359</f>
        <v>#DIV/0!</v>
      </c>
    </row>
    <row r="123" spans="1:8" ht="35.1" customHeight="1" x14ac:dyDescent="0.25">
      <c r="A123" s="93" t="s">
        <v>11</v>
      </c>
      <c r="B123" s="94"/>
      <c r="C123" s="94"/>
      <c r="D123" s="94"/>
      <c r="E123" s="94"/>
      <c r="F123" s="95"/>
      <c r="G123" s="73">
        <f>SUM(G115:G122)</f>
        <v>0</v>
      </c>
      <c r="H123" s="74" t="e">
        <f>G123*100/$G$359</f>
        <v>#DIV/0!</v>
      </c>
    </row>
    <row r="124" spans="1:8" ht="20.100000000000001" customHeight="1" x14ac:dyDescent="0.25">
      <c r="A124" s="96"/>
      <c r="B124" s="97"/>
      <c r="C124" s="97"/>
      <c r="D124" s="97"/>
      <c r="E124" s="97"/>
      <c r="F124" s="97"/>
      <c r="G124" s="97"/>
      <c r="H124" s="98"/>
    </row>
    <row r="125" spans="1:8" ht="35.1" customHeight="1" x14ac:dyDescent="0.25">
      <c r="A125" s="36">
        <v>10</v>
      </c>
      <c r="B125" s="90" t="s">
        <v>545</v>
      </c>
      <c r="C125" s="91"/>
      <c r="D125" s="91"/>
      <c r="E125" s="91"/>
      <c r="F125" s="91"/>
      <c r="G125" s="91"/>
      <c r="H125" s="92"/>
    </row>
    <row r="126" spans="1:8" ht="35.1" customHeight="1" x14ac:dyDescent="0.25">
      <c r="A126" s="36" t="s">
        <v>111</v>
      </c>
      <c r="B126" s="108" t="s">
        <v>532</v>
      </c>
      <c r="C126" s="109"/>
      <c r="D126" s="109"/>
      <c r="E126" s="109"/>
      <c r="F126" s="109"/>
      <c r="G126" s="109"/>
      <c r="H126" s="110"/>
    </row>
    <row r="127" spans="1:8" ht="35.1" customHeight="1" x14ac:dyDescent="0.25">
      <c r="A127" s="10" t="s">
        <v>196</v>
      </c>
      <c r="B127" s="47" t="s">
        <v>539</v>
      </c>
      <c r="C127" s="37" t="s">
        <v>533</v>
      </c>
      <c r="D127" s="39" t="s">
        <v>376</v>
      </c>
      <c r="E127" s="67">
        <v>596.72</v>
      </c>
      <c r="F127" s="2"/>
      <c r="G127" s="1">
        <f t="shared" ref="G127:G132" si="27">ROUND((E127*F127),2)</f>
        <v>0</v>
      </c>
      <c r="H127" s="20" t="e">
        <f t="shared" ref="H127:H133" si="28">G127*100/$G$359</f>
        <v>#DIV/0!</v>
      </c>
    </row>
    <row r="128" spans="1:8" ht="35.1" customHeight="1" x14ac:dyDescent="0.25">
      <c r="A128" s="10" t="s">
        <v>197</v>
      </c>
      <c r="B128" s="9" t="s">
        <v>540</v>
      </c>
      <c r="C128" s="37" t="s">
        <v>534</v>
      </c>
      <c r="D128" s="9" t="s">
        <v>376</v>
      </c>
      <c r="E128" s="67">
        <v>596.72</v>
      </c>
      <c r="F128" s="2"/>
      <c r="G128" s="1">
        <f t="shared" si="27"/>
        <v>0</v>
      </c>
      <c r="H128" s="20" t="e">
        <f t="shared" si="28"/>
        <v>#DIV/0!</v>
      </c>
    </row>
    <row r="129" spans="1:8" ht="35.1" customHeight="1" x14ac:dyDescent="0.25">
      <c r="A129" s="10" t="s">
        <v>198</v>
      </c>
      <c r="B129" s="9" t="s">
        <v>541</v>
      </c>
      <c r="C129" s="37" t="s">
        <v>535</v>
      </c>
      <c r="D129" s="48" t="s">
        <v>382</v>
      </c>
      <c r="E129" s="67">
        <v>86.5</v>
      </c>
      <c r="F129" s="2"/>
      <c r="G129" s="1">
        <f t="shared" ref="G129:G130" si="29">ROUND((E129*F129),2)</f>
        <v>0</v>
      </c>
      <c r="H129" s="20" t="e">
        <f t="shared" si="28"/>
        <v>#DIV/0!</v>
      </c>
    </row>
    <row r="130" spans="1:8" ht="35.1" customHeight="1" x14ac:dyDescent="0.25">
      <c r="A130" s="10" t="s">
        <v>199</v>
      </c>
      <c r="B130" s="9" t="s">
        <v>542</v>
      </c>
      <c r="C130" s="37" t="s">
        <v>536</v>
      </c>
      <c r="D130" s="48" t="s">
        <v>382</v>
      </c>
      <c r="E130" s="67">
        <v>207.57</v>
      </c>
      <c r="F130" s="2"/>
      <c r="G130" s="1">
        <f t="shared" si="29"/>
        <v>0</v>
      </c>
      <c r="H130" s="20" t="e">
        <f t="shared" si="28"/>
        <v>#DIV/0!</v>
      </c>
    </row>
    <row r="131" spans="1:8" ht="35.1" customHeight="1" x14ac:dyDescent="0.25">
      <c r="A131" s="10" t="s">
        <v>200</v>
      </c>
      <c r="B131" s="9" t="s">
        <v>543</v>
      </c>
      <c r="C131" s="37" t="s">
        <v>537</v>
      </c>
      <c r="D131" s="48" t="s">
        <v>376</v>
      </c>
      <c r="E131" s="67">
        <v>37.94</v>
      </c>
      <c r="F131" s="2"/>
      <c r="G131" s="1">
        <f t="shared" si="27"/>
        <v>0</v>
      </c>
      <c r="H131" s="20" t="e">
        <f t="shared" si="28"/>
        <v>#DIV/0!</v>
      </c>
    </row>
    <row r="132" spans="1:8" ht="35.1" customHeight="1" x14ac:dyDescent="0.25">
      <c r="A132" s="10" t="s">
        <v>111</v>
      </c>
      <c r="B132" s="9" t="s">
        <v>544</v>
      </c>
      <c r="C132" s="37" t="s">
        <v>538</v>
      </c>
      <c r="D132" s="48" t="s">
        <v>382</v>
      </c>
      <c r="E132" s="67">
        <v>9.0500000000000007</v>
      </c>
      <c r="F132" s="2"/>
      <c r="G132" s="1">
        <f t="shared" si="27"/>
        <v>0</v>
      </c>
      <c r="H132" s="20" t="e">
        <f t="shared" si="28"/>
        <v>#DIV/0!</v>
      </c>
    </row>
    <row r="133" spans="1:8" ht="35.1" customHeight="1" x14ac:dyDescent="0.25">
      <c r="A133" s="93" t="s">
        <v>11</v>
      </c>
      <c r="B133" s="94"/>
      <c r="C133" s="94"/>
      <c r="D133" s="94"/>
      <c r="E133" s="94"/>
      <c r="F133" s="95"/>
      <c r="G133" s="73">
        <f>SUM(G127:G132)</f>
        <v>0</v>
      </c>
      <c r="H133" s="74" t="e">
        <f t="shared" si="28"/>
        <v>#DIV/0!</v>
      </c>
    </row>
    <row r="134" spans="1:8" ht="20.100000000000001" customHeight="1" x14ac:dyDescent="0.25">
      <c r="A134" s="96"/>
      <c r="B134" s="97"/>
      <c r="C134" s="97"/>
      <c r="D134" s="97"/>
      <c r="E134" s="97"/>
      <c r="F134" s="97"/>
      <c r="G134" s="97"/>
      <c r="H134" s="98"/>
    </row>
    <row r="135" spans="1:8" ht="35.1" customHeight="1" x14ac:dyDescent="0.25">
      <c r="A135" s="36">
        <v>11</v>
      </c>
      <c r="B135" s="90" t="s">
        <v>546</v>
      </c>
      <c r="C135" s="91"/>
      <c r="D135" s="91"/>
      <c r="E135" s="91"/>
      <c r="F135" s="91"/>
      <c r="G135" s="91"/>
      <c r="H135" s="92"/>
    </row>
    <row r="136" spans="1:8" ht="35.1" customHeight="1" x14ac:dyDescent="0.25">
      <c r="A136" s="10" t="s">
        <v>112</v>
      </c>
      <c r="B136" s="40" t="s">
        <v>547</v>
      </c>
      <c r="C136" s="37" t="s">
        <v>551</v>
      </c>
      <c r="D136" s="9" t="s">
        <v>376</v>
      </c>
      <c r="E136" s="67">
        <v>1803.6999999999998</v>
      </c>
      <c r="F136" s="2"/>
      <c r="G136" s="1">
        <f>ROUND((E136*F136),2)</f>
        <v>0</v>
      </c>
      <c r="H136" s="20" t="e">
        <f>G136*100/$G$359</f>
        <v>#DIV/0!</v>
      </c>
    </row>
    <row r="137" spans="1:8" ht="35.1" customHeight="1" x14ac:dyDescent="0.25">
      <c r="A137" s="10" t="s">
        <v>113</v>
      </c>
      <c r="B137" s="38" t="s">
        <v>548</v>
      </c>
      <c r="C137" s="49" t="s">
        <v>552</v>
      </c>
      <c r="D137" s="38" t="s">
        <v>376</v>
      </c>
      <c r="E137" s="61">
        <v>1803.6999999999998</v>
      </c>
      <c r="F137" s="2"/>
      <c r="G137" s="1">
        <f>ROUND((E137*F137),2)</f>
        <v>0</v>
      </c>
      <c r="H137" s="20" t="e">
        <f>G137*100/$G$359</f>
        <v>#DIV/0!</v>
      </c>
    </row>
    <row r="138" spans="1:8" ht="35.1" customHeight="1" x14ac:dyDescent="0.25">
      <c r="A138" s="10" t="s">
        <v>201</v>
      </c>
      <c r="B138" s="9" t="s">
        <v>549</v>
      </c>
      <c r="C138" s="37" t="s">
        <v>553</v>
      </c>
      <c r="D138" s="9" t="s">
        <v>376</v>
      </c>
      <c r="E138" s="67">
        <v>1803.6999999999998</v>
      </c>
      <c r="F138" s="2"/>
      <c r="G138" s="1">
        <f>ROUND((E138*F138),2)</f>
        <v>0</v>
      </c>
      <c r="H138" s="20" t="e">
        <f>G138*100/$G$359</f>
        <v>#DIV/0!</v>
      </c>
    </row>
    <row r="139" spans="1:8" ht="35.1" customHeight="1" x14ac:dyDescent="0.25">
      <c r="A139" s="10" t="s">
        <v>202</v>
      </c>
      <c r="B139" s="9" t="s">
        <v>550</v>
      </c>
      <c r="C139" s="37" t="s">
        <v>554</v>
      </c>
      <c r="D139" s="9" t="s">
        <v>480</v>
      </c>
      <c r="E139" s="67">
        <v>24</v>
      </c>
      <c r="F139" s="2"/>
      <c r="G139" s="1">
        <f>ROUND((E139*F139),2)</f>
        <v>0</v>
      </c>
      <c r="H139" s="20" t="e">
        <f>G139*100/$G$359</f>
        <v>#DIV/0!</v>
      </c>
    </row>
    <row r="140" spans="1:8" ht="35.1" customHeight="1" x14ac:dyDescent="0.25">
      <c r="A140" s="93" t="s">
        <v>11</v>
      </c>
      <c r="B140" s="94"/>
      <c r="C140" s="94"/>
      <c r="D140" s="94"/>
      <c r="E140" s="94"/>
      <c r="F140" s="95"/>
      <c r="G140" s="73">
        <f>SUM(G136:G139)</f>
        <v>0</v>
      </c>
      <c r="H140" s="74" t="e">
        <f>G140*100/$G$359</f>
        <v>#DIV/0!</v>
      </c>
    </row>
    <row r="141" spans="1:8" ht="20.100000000000001" customHeight="1" x14ac:dyDescent="0.25">
      <c r="A141" s="96"/>
      <c r="B141" s="97"/>
      <c r="C141" s="97"/>
      <c r="D141" s="97"/>
      <c r="E141" s="97"/>
      <c r="F141" s="97"/>
      <c r="G141" s="97"/>
      <c r="H141" s="98"/>
    </row>
    <row r="142" spans="1:8" ht="35.1" customHeight="1" x14ac:dyDescent="0.25">
      <c r="A142" s="36">
        <v>12</v>
      </c>
      <c r="B142" s="90" t="s">
        <v>555</v>
      </c>
      <c r="C142" s="91"/>
      <c r="D142" s="91"/>
      <c r="E142" s="91"/>
      <c r="F142" s="91"/>
      <c r="G142" s="91"/>
      <c r="H142" s="92"/>
    </row>
    <row r="143" spans="1:8" ht="35.1" customHeight="1" x14ac:dyDescent="0.25">
      <c r="A143" s="10" t="s">
        <v>114</v>
      </c>
      <c r="B143" s="9" t="s">
        <v>556</v>
      </c>
      <c r="C143" s="49" t="s">
        <v>569</v>
      </c>
      <c r="D143" s="50" t="s">
        <v>382</v>
      </c>
      <c r="E143" s="67">
        <v>47.05</v>
      </c>
      <c r="F143" s="2"/>
      <c r="G143" s="1">
        <f>ROUND((E143*F143),2)</f>
        <v>0</v>
      </c>
      <c r="H143" s="20" t="e">
        <f>G143*100/$G$359</f>
        <v>#DIV/0!</v>
      </c>
    </row>
    <row r="144" spans="1:8" ht="35.1" customHeight="1" x14ac:dyDescent="0.25">
      <c r="A144" s="10" t="s">
        <v>115</v>
      </c>
      <c r="B144" s="9" t="s">
        <v>557</v>
      </c>
      <c r="C144" s="49" t="s">
        <v>570</v>
      </c>
      <c r="D144" s="50" t="s">
        <v>382</v>
      </c>
      <c r="E144" s="67">
        <v>49.88</v>
      </c>
      <c r="F144" s="2"/>
      <c r="G144" s="1">
        <f t="shared" ref="G144:G154" si="30">ROUND((E144*F144),2)</f>
        <v>0</v>
      </c>
      <c r="H144" s="20" t="e">
        <f t="shared" ref="H144:H154" si="31">G144*100/$G$359</f>
        <v>#DIV/0!</v>
      </c>
    </row>
    <row r="145" spans="1:8" ht="35.1" customHeight="1" x14ac:dyDescent="0.25">
      <c r="A145" s="10" t="s">
        <v>203</v>
      </c>
      <c r="B145" s="9" t="s">
        <v>558</v>
      </c>
      <c r="C145" s="51" t="s">
        <v>571</v>
      </c>
      <c r="D145" s="38" t="s">
        <v>480</v>
      </c>
      <c r="E145" s="67">
        <v>25</v>
      </c>
      <c r="F145" s="2"/>
      <c r="G145" s="1">
        <f t="shared" si="30"/>
        <v>0</v>
      </c>
      <c r="H145" s="20" t="e">
        <f t="shared" si="31"/>
        <v>#DIV/0!</v>
      </c>
    </row>
    <row r="146" spans="1:8" ht="35.1" customHeight="1" x14ac:dyDescent="0.25">
      <c r="A146" s="10" t="s">
        <v>204</v>
      </c>
      <c r="B146" s="9" t="s">
        <v>559</v>
      </c>
      <c r="C146" s="51" t="s">
        <v>572</v>
      </c>
      <c r="D146" s="38" t="s">
        <v>480</v>
      </c>
      <c r="E146" s="67">
        <v>10</v>
      </c>
      <c r="F146" s="2"/>
      <c r="G146" s="1">
        <f t="shared" si="30"/>
        <v>0</v>
      </c>
      <c r="H146" s="20" t="e">
        <f t="shared" si="31"/>
        <v>#DIV/0!</v>
      </c>
    </row>
    <row r="147" spans="1:8" ht="35.1" customHeight="1" x14ac:dyDescent="0.25">
      <c r="A147" s="10" t="s">
        <v>205</v>
      </c>
      <c r="B147" s="9" t="s">
        <v>560</v>
      </c>
      <c r="C147" s="49" t="s">
        <v>573</v>
      </c>
      <c r="D147" s="38" t="s">
        <v>480</v>
      </c>
      <c r="E147" s="67">
        <v>19</v>
      </c>
      <c r="F147" s="2"/>
      <c r="G147" s="1">
        <f t="shared" si="30"/>
        <v>0</v>
      </c>
      <c r="H147" s="20" t="e">
        <f t="shared" si="31"/>
        <v>#DIV/0!</v>
      </c>
    </row>
    <row r="148" spans="1:8" ht="35.1" customHeight="1" x14ac:dyDescent="0.25">
      <c r="A148" s="10" t="s">
        <v>206</v>
      </c>
      <c r="B148" s="9" t="s">
        <v>561</v>
      </c>
      <c r="C148" s="49" t="s">
        <v>574</v>
      </c>
      <c r="D148" s="38" t="s">
        <v>480</v>
      </c>
      <c r="E148" s="67">
        <v>3</v>
      </c>
      <c r="F148" s="2"/>
      <c r="G148" s="1">
        <f t="shared" si="30"/>
        <v>0</v>
      </c>
      <c r="H148" s="20" t="e">
        <f t="shared" si="31"/>
        <v>#DIV/0!</v>
      </c>
    </row>
    <row r="149" spans="1:8" ht="35.1" customHeight="1" x14ac:dyDescent="0.25">
      <c r="A149" s="10" t="s">
        <v>207</v>
      </c>
      <c r="B149" s="9" t="s">
        <v>562</v>
      </c>
      <c r="C149" s="49" t="s">
        <v>575</v>
      </c>
      <c r="D149" s="38" t="s">
        <v>480</v>
      </c>
      <c r="E149" s="67">
        <v>35</v>
      </c>
      <c r="F149" s="2"/>
      <c r="G149" s="1">
        <f t="shared" si="30"/>
        <v>0</v>
      </c>
      <c r="H149" s="20" t="e">
        <f t="shared" si="31"/>
        <v>#DIV/0!</v>
      </c>
    </row>
    <row r="150" spans="1:8" ht="35.1" customHeight="1" x14ac:dyDescent="0.25">
      <c r="A150" s="10" t="s">
        <v>208</v>
      </c>
      <c r="B150" s="9" t="s">
        <v>563</v>
      </c>
      <c r="C150" s="49" t="s">
        <v>576</v>
      </c>
      <c r="D150" s="38" t="s">
        <v>480</v>
      </c>
      <c r="E150" s="67">
        <v>10</v>
      </c>
      <c r="F150" s="2"/>
      <c r="G150" s="1">
        <f t="shared" si="30"/>
        <v>0</v>
      </c>
      <c r="H150" s="20" t="e">
        <f t="shared" si="31"/>
        <v>#DIV/0!</v>
      </c>
    </row>
    <row r="151" spans="1:8" ht="35.1" customHeight="1" x14ac:dyDescent="0.25">
      <c r="A151" s="10" t="s">
        <v>209</v>
      </c>
      <c r="B151" s="9" t="s">
        <v>564</v>
      </c>
      <c r="C151" s="49" t="s">
        <v>577</v>
      </c>
      <c r="D151" s="38" t="s">
        <v>480</v>
      </c>
      <c r="E151" s="67">
        <v>5</v>
      </c>
      <c r="F151" s="2"/>
      <c r="G151" s="1">
        <f t="shared" si="30"/>
        <v>0</v>
      </c>
      <c r="H151" s="20" t="e">
        <f t="shared" si="31"/>
        <v>#DIV/0!</v>
      </c>
    </row>
    <row r="152" spans="1:8" ht="35.1" customHeight="1" x14ac:dyDescent="0.25">
      <c r="A152" s="10" t="s">
        <v>210</v>
      </c>
      <c r="B152" s="9" t="s">
        <v>565</v>
      </c>
      <c r="C152" s="49" t="s">
        <v>578</v>
      </c>
      <c r="D152" s="38" t="s">
        <v>480</v>
      </c>
      <c r="E152" s="67">
        <v>7</v>
      </c>
      <c r="F152" s="2"/>
      <c r="G152" s="1">
        <f t="shared" si="30"/>
        <v>0</v>
      </c>
      <c r="H152" s="20" t="e">
        <f t="shared" si="31"/>
        <v>#DIV/0!</v>
      </c>
    </row>
    <row r="153" spans="1:8" ht="35.1" customHeight="1" x14ac:dyDescent="0.25">
      <c r="A153" s="10" t="s">
        <v>211</v>
      </c>
      <c r="B153" s="9" t="s">
        <v>566</v>
      </c>
      <c r="C153" s="52" t="s">
        <v>579</v>
      </c>
      <c r="D153" s="50" t="s">
        <v>480</v>
      </c>
      <c r="E153" s="67">
        <v>12</v>
      </c>
      <c r="F153" s="2"/>
      <c r="G153" s="1">
        <f t="shared" si="30"/>
        <v>0</v>
      </c>
      <c r="H153" s="20" t="e">
        <f t="shared" si="31"/>
        <v>#DIV/0!</v>
      </c>
    </row>
    <row r="154" spans="1:8" ht="35.1" customHeight="1" x14ac:dyDescent="0.25">
      <c r="A154" s="10" t="s">
        <v>212</v>
      </c>
      <c r="B154" s="9" t="s">
        <v>567</v>
      </c>
      <c r="C154" s="52" t="s">
        <v>580</v>
      </c>
      <c r="D154" s="50" t="s">
        <v>480</v>
      </c>
      <c r="E154" s="67">
        <v>3</v>
      </c>
      <c r="F154" s="2"/>
      <c r="G154" s="1">
        <f t="shared" si="30"/>
        <v>0</v>
      </c>
      <c r="H154" s="20" t="e">
        <f t="shared" si="31"/>
        <v>#DIV/0!</v>
      </c>
    </row>
    <row r="155" spans="1:8" ht="35.1" customHeight="1" x14ac:dyDescent="0.25">
      <c r="A155" s="10" t="s">
        <v>213</v>
      </c>
      <c r="B155" s="38" t="s">
        <v>568</v>
      </c>
      <c r="C155" s="49" t="s">
        <v>581</v>
      </c>
      <c r="D155" s="38" t="s">
        <v>480</v>
      </c>
      <c r="E155" s="61">
        <v>1</v>
      </c>
      <c r="F155" s="2"/>
      <c r="G155" s="1">
        <f>ROUND((E155*F155),2)</f>
        <v>0</v>
      </c>
      <c r="H155" s="20" t="e">
        <f>G155*100/$G$359</f>
        <v>#DIV/0!</v>
      </c>
    </row>
    <row r="156" spans="1:8" ht="35.1" customHeight="1" x14ac:dyDescent="0.25">
      <c r="A156" s="93" t="s">
        <v>11</v>
      </c>
      <c r="B156" s="94"/>
      <c r="C156" s="94"/>
      <c r="D156" s="94"/>
      <c r="E156" s="94"/>
      <c r="F156" s="95"/>
      <c r="G156" s="73">
        <f>SUM(G143:G155)</f>
        <v>0</v>
      </c>
      <c r="H156" s="74" t="e">
        <f>G156*100/$G$359</f>
        <v>#DIV/0!</v>
      </c>
    </row>
    <row r="157" spans="1:8" ht="20.100000000000001" customHeight="1" x14ac:dyDescent="0.25">
      <c r="A157" s="96"/>
      <c r="B157" s="97"/>
      <c r="C157" s="97"/>
      <c r="D157" s="97"/>
      <c r="E157" s="97"/>
      <c r="F157" s="97"/>
      <c r="G157" s="97"/>
      <c r="H157" s="98"/>
    </row>
    <row r="158" spans="1:8" ht="35.1" customHeight="1" x14ac:dyDescent="0.25">
      <c r="A158" s="36">
        <v>13</v>
      </c>
      <c r="B158" s="90" t="s">
        <v>903</v>
      </c>
      <c r="C158" s="91"/>
      <c r="D158" s="91"/>
      <c r="E158" s="91"/>
      <c r="F158" s="91"/>
      <c r="G158" s="91"/>
      <c r="H158" s="92"/>
    </row>
    <row r="159" spans="1:8" ht="35.1" customHeight="1" x14ac:dyDescent="0.25">
      <c r="A159" s="10" t="s">
        <v>116</v>
      </c>
      <c r="B159" s="9" t="s">
        <v>582</v>
      </c>
      <c r="C159" s="49" t="s">
        <v>603</v>
      </c>
      <c r="D159" s="38" t="s">
        <v>382</v>
      </c>
      <c r="E159" s="67">
        <v>41.3</v>
      </c>
      <c r="F159" s="2"/>
      <c r="G159" s="1">
        <f>ROUND((E159*F159),2)</f>
        <v>0</v>
      </c>
      <c r="H159" s="20" t="e">
        <f>G159*100/$G$359</f>
        <v>#DIV/0!</v>
      </c>
    </row>
    <row r="160" spans="1:8" ht="35.1" customHeight="1" x14ac:dyDescent="0.25">
      <c r="A160" s="10" t="s">
        <v>117</v>
      </c>
      <c r="B160" s="9" t="s">
        <v>583</v>
      </c>
      <c r="C160" s="49" t="s">
        <v>604</v>
      </c>
      <c r="D160" s="38" t="s">
        <v>382</v>
      </c>
      <c r="E160" s="67">
        <v>69.2</v>
      </c>
      <c r="F160" s="2"/>
      <c r="G160" s="1">
        <f t="shared" ref="G160:G178" si="32">ROUND((E160*F160),2)</f>
        <v>0</v>
      </c>
      <c r="H160" s="20" t="e">
        <f t="shared" ref="H160:H178" si="33">G160*100/$G$359</f>
        <v>#DIV/0!</v>
      </c>
    </row>
    <row r="161" spans="1:8" ht="35.1" customHeight="1" x14ac:dyDescent="0.25">
      <c r="A161" s="10" t="s">
        <v>214</v>
      </c>
      <c r="B161" s="9" t="s">
        <v>584</v>
      </c>
      <c r="C161" s="49" t="s">
        <v>605</v>
      </c>
      <c r="D161" s="38" t="s">
        <v>382</v>
      </c>
      <c r="E161" s="67">
        <v>6.35</v>
      </c>
      <c r="F161" s="2"/>
      <c r="G161" s="1">
        <f t="shared" si="32"/>
        <v>0</v>
      </c>
      <c r="H161" s="20" t="e">
        <f t="shared" si="33"/>
        <v>#DIV/0!</v>
      </c>
    </row>
    <row r="162" spans="1:8" ht="35.1" customHeight="1" x14ac:dyDescent="0.25">
      <c r="A162" s="10" t="s">
        <v>215</v>
      </c>
      <c r="B162" s="9" t="s">
        <v>585</v>
      </c>
      <c r="C162" s="49" t="s">
        <v>606</v>
      </c>
      <c r="D162" s="38" t="s">
        <v>382</v>
      </c>
      <c r="E162" s="67">
        <v>123.95</v>
      </c>
      <c r="F162" s="2"/>
      <c r="G162" s="1">
        <f t="shared" si="32"/>
        <v>0</v>
      </c>
      <c r="H162" s="20" t="e">
        <f t="shared" si="33"/>
        <v>#DIV/0!</v>
      </c>
    </row>
    <row r="163" spans="1:8" ht="35.1" customHeight="1" x14ac:dyDescent="0.25">
      <c r="A163" s="10" t="s">
        <v>216</v>
      </c>
      <c r="B163" s="9" t="s">
        <v>586</v>
      </c>
      <c r="C163" s="49" t="s">
        <v>607</v>
      </c>
      <c r="D163" s="38" t="s">
        <v>480</v>
      </c>
      <c r="E163" s="67">
        <v>23</v>
      </c>
      <c r="F163" s="2"/>
      <c r="G163" s="1">
        <f t="shared" si="32"/>
        <v>0</v>
      </c>
      <c r="H163" s="20" t="e">
        <f t="shared" si="33"/>
        <v>#DIV/0!</v>
      </c>
    </row>
    <row r="164" spans="1:8" ht="35.1" customHeight="1" x14ac:dyDescent="0.25">
      <c r="A164" s="10" t="s">
        <v>217</v>
      </c>
      <c r="B164" s="9" t="s">
        <v>587</v>
      </c>
      <c r="C164" s="49" t="s">
        <v>608</v>
      </c>
      <c r="D164" s="38" t="s">
        <v>480</v>
      </c>
      <c r="E164" s="67">
        <v>11</v>
      </c>
      <c r="F164" s="2"/>
      <c r="G164" s="1">
        <f t="shared" si="32"/>
        <v>0</v>
      </c>
      <c r="H164" s="20" t="e">
        <f t="shared" si="33"/>
        <v>#DIV/0!</v>
      </c>
    </row>
    <row r="165" spans="1:8" ht="35.1" customHeight="1" x14ac:dyDescent="0.25">
      <c r="A165" s="10" t="s">
        <v>218</v>
      </c>
      <c r="B165" s="9" t="s">
        <v>588</v>
      </c>
      <c r="C165" s="49" t="s">
        <v>609</v>
      </c>
      <c r="D165" s="38" t="s">
        <v>480</v>
      </c>
      <c r="E165" s="67">
        <v>2</v>
      </c>
      <c r="F165" s="2"/>
      <c r="G165" s="1">
        <f t="shared" si="32"/>
        <v>0</v>
      </c>
      <c r="H165" s="20" t="e">
        <f t="shared" si="33"/>
        <v>#DIV/0!</v>
      </c>
    </row>
    <row r="166" spans="1:8" ht="35.1" customHeight="1" x14ac:dyDescent="0.25">
      <c r="A166" s="10" t="s">
        <v>219</v>
      </c>
      <c r="B166" s="9" t="s">
        <v>589</v>
      </c>
      <c r="C166" s="49" t="s">
        <v>610</v>
      </c>
      <c r="D166" s="38" t="s">
        <v>480</v>
      </c>
      <c r="E166" s="67">
        <v>2</v>
      </c>
      <c r="F166" s="2"/>
      <c r="G166" s="1">
        <f t="shared" si="32"/>
        <v>0</v>
      </c>
      <c r="H166" s="20" t="e">
        <f t="shared" si="33"/>
        <v>#DIV/0!</v>
      </c>
    </row>
    <row r="167" spans="1:8" ht="35.1" customHeight="1" x14ac:dyDescent="0.25">
      <c r="A167" s="10" t="s">
        <v>220</v>
      </c>
      <c r="B167" s="9" t="s">
        <v>590</v>
      </c>
      <c r="C167" s="49" t="s">
        <v>611</v>
      </c>
      <c r="D167" s="38" t="s">
        <v>480</v>
      </c>
      <c r="E167" s="67">
        <v>4</v>
      </c>
      <c r="F167" s="2"/>
      <c r="G167" s="1">
        <f t="shared" si="32"/>
        <v>0</v>
      </c>
      <c r="H167" s="20" t="e">
        <f t="shared" si="33"/>
        <v>#DIV/0!</v>
      </c>
    </row>
    <row r="168" spans="1:8" ht="35.1" customHeight="1" x14ac:dyDescent="0.25">
      <c r="A168" s="10" t="s">
        <v>221</v>
      </c>
      <c r="B168" s="9" t="s">
        <v>591</v>
      </c>
      <c r="C168" s="49" t="s">
        <v>612</v>
      </c>
      <c r="D168" s="38" t="s">
        <v>480</v>
      </c>
      <c r="E168" s="67">
        <v>2</v>
      </c>
      <c r="F168" s="2"/>
      <c r="G168" s="1">
        <f t="shared" si="32"/>
        <v>0</v>
      </c>
      <c r="H168" s="20" t="e">
        <f t="shared" si="33"/>
        <v>#DIV/0!</v>
      </c>
    </row>
    <row r="169" spans="1:8" ht="35.1" customHeight="1" x14ac:dyDescent="0.25">
      <c r="A169" s="10" t="s">
        <v>222</v>
      </c>
      <c r="B169" s="9" t="s">
        <v>592</v>
      </c>
      <c r="C169" s="49" t="s">
        <v>613</v>
      </c>
      <c r="D169" s="38" t="s">
        <v>480</v>
      </c>
      <c r="E169" s="67">
        <v>4</v>
      </c>
      <c r="F169" s="2"/>
      <c r="G169" s="1">
        <f t="shared" si="32"/>
        <v>0</v>
      </c>
      <c r="H169" s="20" t="e">
        <f t="shared" si="33"/>
        <v>#DIV/0!</v>
      </c>
    </row>
    <row r="170" spans="1:8" ht="35.1" customHeight="1" x14ac:dyDescent="0.25">
      <c r="A170" s="10" t="s">
        <v>223</v>
      </c>
      <c r="B170" s="9" t="s">
        <v>593</v>
      </c>
      <c r="C170" s="49" t="s">
        <v>614</v>
      </c>
      <c r="D170" s="38" t="s">
        <v>480</v>
      </c>
      <c r="E170" s="67">
        <v>2</v>
      </c>
      <c r="F170" s="2"/>
      <c r="G170" s="1">
        <f t="shared" si="32"/>
        <v>0</v>
      </c>
      <c r="H170" s="20" t="e">
        <f t="shared" si="33"/>
        <v>#DIV/0!</v>
      </c>
    </row>
    <row r="171" spans="1:8" ht="35.1" customHeight="1" x14ac:dyDescent="0.25">
      <c r="A171" s="10" t="s">
        <v>225</v>
      </c>
      <c r="B171" s="9" t="s">
        <v>594</v>
      </c>
      <c r="C171" s="49" t="s">
        <v>615</v>
      </c>
      <c r="D171" s="38" t="s">
        <v>480</v>
      </c>
      <c r="E171" s="67">
        <v>5</v>
      </c>
      <c r="F171" s="2"/>
      <c r="G171" s="1">
        <f t="shared" si="32"/>
        <v>0</v>
      </c>
      <c r="H171" s="20" t="e">
        <f t="shared" si="33"/>
        <v>#DIV/0!</v>
      </c>
    </row>
    <row r="172" spans="1:8" ht="35.1" customHeight="1" x14ac:dyDescent="0.25">
      <c r="A172" s="10" t="s">
        <v>224</v>
      </c>
      <c r="B172" s="9" t="s">
        <v>595</v>
      </c>
      <c r="C172" s="49" t="s">
        <v>616</v>
      </c>
      <c r="D172" s="38" t="s">
        <v>480</v>
      </c>
      <c r="E172" s="67">
        <v>3</v>
      </c>
      <c r="F172" s="2"/>
      <c r="G172" s="1">
        <f t="shared" si="32"/>
        <v>0</v>
      </c>
      <c r="H172" s="20" t="e">
        <f t="shared" si="33"/>
        <v>#DIV/0!</v>
      </c>
    </row>
    <row r="173" spans="1:8" ht="35.1" customHeight="1" x14ac:dyDescent="0.25">
      <c r="A173" s="10" t="s">
        <v>226</v>
      </c>
      <c r="B173" s="9" t="s">
        <v>596</v>
      </c>
      <c r="C173" s="49" t="s">
        <v>617</v>
      </c>
      <c r="D173" s="38" t="s">
        <v>480</v>
      </c>
      <c r="E173" s="67">
        <v>3</v>
      </c>
      <c r="F173" s="2"/>
      <c r="G173" s="1">
        <f t="shared" si="32"/>
        <v>0</v>
      </c>
      <c r="H173" s="20" t="e">
        <f t="shared" si="33"/>
        <v>#DIV/0!</v>
      </c>
    </row>
    <row r="174" spans="1:8" ht="35.1" customHeight="1" x14ac:dyDescent="0.25">
      <c r="A174" s="10" t="s">
        <v>227</v>
      </c>
      <c r="B174" s="9" t="s">
        <v>597</v>
      </c>
      <c r="C174" s="49" t="s">
        <v>618</v>
      </c>
      <c r="D174" s="38" t="s">
        <v>480</v>
      </c>
      <c r="E174" s="67">
        <v>8</v>
      </c>
      <c r="F174" s="2"/>
      <c r="G174" s="1">
        <f t="shared" si="32"/>
        <v>0</v>
      </c>
      <c r="H174" s="20" t="e">
        <f t="shared" si="33"/>
        <v>#DIV/0!</v>
      </c>
    </row>
    <row r="175" spans="1:8" ht="35.1" customHeight="1" x14ac:dyDescent="0.25">
      <c r="A175" s="10" t="s">
        <v>228</v>
      </c>
      <c r="B175" s="9" t="s">
        <v>598</v>
      </c>
      <c r="C175" s="49" t="s">
        <v>619</v>
      </c>
      <c r="D175" s="38" t="s">
        <v>480</v>
      </c>
      <c r="E175" s="67">
        <v>1</v>
      </c>
      <c r="F175" s="2"/>
      <c r="G175" s="1">
        <f t="shared" si="32"/>
        <v>0</v>
      </c>
      <c r="H175" s="20" t="e">
        <f t="shared" si="33"/>
        <v>#DIV/0!</v>
      </c>
    </row>
    <row r="176" spans="1:8" ht="35.1" customHeight="1" x14ac:dyDescent="0.25">
      <c r="A176" s="10" t="s">
        <v>229</v>
      </c>
      <c r="B176" s="9" t="s">
        <v>599</v>
      </c>
      <c r="C176" s="49" t="s">
        <v>620</v>
      </c>
      <c r="D176" s="38" t="s">
        <v>480</v>
      </c>
      <c r="E176" s="67">
        <v>1</v>
      </c>
      <c r="F176" s="2"/>
      <c r="G176" s="1">
        <f t="shared" si="32"/>
        <v>0</v>
      </c>
      <c r="H176" s="20" t="e">
        <f t="shared" si="33"/>
        <v>#DIV/0!</v>
      </c>
    </row>
    <row r="177" spans="1:8" ht="35.1" customHeight="1" x14ac:dyDescent="0.25">
      <c r="A177" s="10" t="s">
        <v>230</v>
      </c>
      <c r="B177" s="9" t="s">
        <v>600</v>
      </c>
      <c r="C177" s="49" t="s">
        <v>621</v>
      </c>
      <c r="D177" s="38" t="s">
        <v>480</v>
      </c>
      <c r="E177" s="67">
        <v>1</v>
      </c>
      <c r="F177" s="2"/>
      <c r="G177" s="1">
        <f t="shared" si="32"/>
        <v>0</v>
      </c>
      <c r="H177" s="20" t="e">
        <f t="shared" si="33"/>
        <v>#DIV/0!</v>
      </c>
    </row>
    <row r="178" spans="1:8" ht="35.1" customHeight="1" x14ac:dyDescent="0.25">
      <c r="A178" s="10" t="s">
        <v>231</v>
      </c>
      <c r="B178" s="9" t="s">
        <v>601</v>
      </c>
      <c r="C178" s="49" t="s">
        <v>622</v>
      </c>
      <c r="D178" s="38" t="s">
        <v>480</v>
      </c>
      <c r="E178" s="67">
        <v>1</v>
      </c>
      <c r="F178" s="2"/>
      <c r="G178" s="1">
        <f t="shared" si="32"/>
        <v>0</v>
      </c>
      <c r="H178" s="20" t="e">
        <f t="shared" si="33"/>
        <v>#DIV/0!</v>
      </c>
    </row>
    <row r="179" spans="1:8" ht="35.1" customHeight="1" x14ac:dyDescent="0.25">
      <c r="A179" s="10" t="s">
        <v>232</v>
      </c>
      <c r="B179" s="9" t="s">
        <v>602</v>
      </c>
      <c r="C179" s="49" t="s">
        <v>623</v>
      </c>
      <c r="D179" s="38" t="s">
        <v>480</v>
      </c>
      <c r="E179" s="67">
        <v>16</v>
      </c>
      <c r="F179" s="2"/>
      <c r="G179" s="1">
        <f>ROUND((E179*F179),2)</f>
        <v>0</v>
      </c>
      <c r="H179" s="20" t="e">
        <f>G179*100/$G$359</f>
        <v>#DIV/0!</v>
      </c>
    </row>
    <row r="180" spans="1:8" ht="35.1" customHeight="1" x14ac:dyDescent="0.25">
      <c r="A180" s="93" t="s">
        <v>11</v>
      </c>
      <c r="B180" s="94"/>
      <c r="C180" s="94"/>
      <c r="D180" s="94"/>
      <c r="E180" s="94"/>
      <c r="F180" s="95"/>
      <c r="G180" s="73">
        <f>SUM(G159:G179)</f>
        <v>0</v>
      </c>
      <c r="H180" s="74" t="e">
        <f>G180*100/$G$359</f>
        <v>#DIV/0!</v>
      </c>
    </row>
    <row r="181" spans="1:8" ht="20.100000000000001" customHeight="1" x14ac:dyDescent="0.25">
      <c r="A181" s="96"/>
      <c r="B181" s="97"/>
      <c r="C181" s="97"/>
      <c r="D181" s="97"/>
      <c r="E181" s="97"/>
      <c r="F181" s="97"/>
      <c r="G181" s="97"/>
      <c r="H181" s="98"/>
    </row>
    <row r="182" spans="1:8" ht="35.1" customHeight="1" x14ac:dyDescent="0.25">
      <c r="A182" s="36">
        <v>14</v>
      </c>
      <c r="B182" s="90" t="s">
        <v>904</v>
      </c>
      <c r="C182" s="91"/>
      <c r="D182" s="91"/>
      <c r="E182" s="91"/>
      <c r="F182" s="91"/>
      <c r="G182" s="91"/>
      <c r="H182" s="92"/>
    </row>
    <row r="183" spans="1:8" ht="35.1" customHeight="1" x14ac:dyDescent="0.25">
      <c r="A183" s="10" t="s">
        <v>118</v>
      </c>
      <c r="B183" s="38" t="s">
        <v>647</v>
      </c>
      <c r="C183" s="49" t="s">
        <v>624</v>
      </c>
      <c r="D183" s="53" t="s">
        <v>480</v>
      </c>
      <c r="E183" s="61">
        <v>2</v>
      </c>
      <c r="F183" s="2"/>
      <c r="G183" s="1">
        <f>ROUND((E183*F183),2)</f>
        <v>0</v>
      </c>
      <c r="H183" s="20" t="e">
        <f>G183*100/$G$359</f>
        <v>#DIV/0!</v>
      </c>
    </row>
    <row r="184" spans="1:8" ht="35.1" customHeight="1" x14ac:dyDescent="0.25">
      <c r="A184" s="10" t="s">
        <v>119</v>
      </c>
      <c r="B184" s="38" t="s">
        <v>647</v>
      </c>
      <c r="C184" s="49" t="s">
        <v>625</v>
      </c>
      <c r="D184" s="53" t="s">
        <v>480</v>
      </c>
      <c r="E184" s="61">
        <v>6</v>
      </c>
      <c r="F184" s="2"/>
      <c r="G184" s="1">
        <f t="shared" ref="G184:G202" si="34">ROUND((E184*F184),2)</f>
        <v>0</v>
      </c>
      <c r="H184" s="20" t="e">
        <f t="shared" ref="H184:H202" si="35">G184*100/$G$359</f>
        <v>#DIV/0!</v>
      </c>
    </row>
    <row r="185" spans="1:8" ht="35.1" customHeight="1" x14ac:dyDescent="0.25">
      <c r="A185" s="10" t="s">
        <v>233</v>
      </c>
      <c r="B185" s="38" t="s">
        <v>648</v>
      </c>
      <c r="C185" s="49" t="s">
        <v>626</v>
      </c>
      <c r="D185" s="53" t="s">
        <v>480</v>
      </c>
      <c r="E185" s="61">
        <v>3</v>
      </c>
      <c r="F185" s="2"/>
      <c r="G185" s="1">
        <f t="shared" si="34"/>
        <v>0</v>
      </c>
      <c r="H185" s="20" t="e">
        <f t="shared" si="35"/>
        <v>#DIV/0!</v>
      </c>
    </row>
    <row r="186" spans="1:8" ht="35.1" customHeight="1" x14ac:dyDescent="0.25">
      <c r="A186" s="10" t="s">
        <v>234</v>
      </c>
      <c r="B186" s="38" t="s">
        <v>649</v>
      </c>
      <c r="C186" s="49" t="s">
        <v>627</v>
      </c>
      <c r="D186" s="53" t="s">
        <v>480</v>
      </c>
      <c r="E186" s="61">
        <v>16</v>
      </c>
      <c r="F186" s="2"/>
      <c r="G186" s="1">
        <f t="shared" si="34"/>
        <v>0</v>
      </c>
      <c r="H186" s="20" t="e">
        <f t="shared" si="35"/>
        <v>#DIV/0!</v>
      </c>
    </row>
    <row r="187" spans="1:8" ht="35.1" customHeight="1" x14ac:dyDescent="0.25">
      <c r="A187" s="10" t="s">
        <v>235</v>
      </c>
      <c r="B187" s="38" t="s">
        <v>650</v>
      </c>
      <c r="C187" s="49" t="s">
        <v>628</v>
      </c>
      <c r="D187" s="53" t="s">
        <v>480</v>
      </c>
      <c r="E187" s="61">
        <v>16</v>
      </c>
      <c r="F187" s="2"/>
      <c r="G187" s="1">
        <f t="shared" si="34"/>
        <v>0</v>
      </c>
      <c r="H187" s="20" t="e">
        <f t="shared" si="35"/>
        <v>#DIV/0!</v>
      </c>
    </row>
    <row r="188" spans="1:8" ht="35.1" customHeight="1" x14ac:dyDescent="0.25">
      <c r="A188" s="10" t="s">
        <v>236</v>
      </c>
      <c r="B188" s="38" t="s">
        <v>651</v>
      </c>
      <c r="C188" s="49" t="s">
        <v>629</v>
      </c>
      <c r="D188" s="53" t="s">
        <v>480</v>
      </c>
      <c r="E188" s="61">
        <v>16</v>
      </c>
      <c r="F188" s="2"/>
      <c r="G188" s="1">
        <f t="shared" si="34"/>
        <v>0</v>
      </c>
      <c r="H188" s="20" t="e">
        <f t="shared" si="35"/>
        <v>#DIV/0!</v>
      </c>
    </row>
    <row r="189" spans="1:8" ht="35.1" customHeight="1" x14ac:dyDescent="0.25">
      <c r="A189" s="10" t="s">
        <v>237</v>
      </c>
      <c r="B189" s="38" t="s">
        <v>652</v>
      </c>
      <c r="C189" s="49" t="s">
        <v>630</v>
      </c>
      <c r="D189" s="53" t="s">
        <v>480</v>
      </c>
      <c r="E189" s="61">
        <v>3</v>
      </c>
      <c r="F189" s="2"/>
      <c r="G189" s="1">
        <f t="shared" si="34"/>
        <v>0</v>
      </c>
      <c r="H189" s="20" t="e">
        <f t="shared" si="35"/>
        <v>#DIV/0!</v>
      </c>
    </row>
    <row r="190" spans="1:8" ht="35.1" customHeight="1" x14ac:dyDescent="0.25">
      <c r="A190" s="10" t="s">
        <v>238</v>
      </c>
      <c r="B190" s="38" t="s">
        <v>653</v>
      </c>
      <c r="C190" s="49" t="s">
        <v>631</v>
      </c>
      <c r="D190" s="53" t="s">
        <v>480</v>
      </c>
      <c r="E190" s="61">
        <v>11</v>
      </c>
      <c r="F190" s="2"/>
      <c r="G190" s="1">
        <f t="shared" si="34"/>
        <v>0</v>
      </c>
      <c r="H190" s="20" t="e">
        <f t="shared" si="35"/>
        <v>#DIV/0!</v>
      </c>
    </row>
    <row r="191" spans="1:8" ht="35.1" customHeight="1" x14ac:dyDescent="0.25">
      <c r="A191" s="10" t="s">
        <v>239</v>
      </c>
      <c r="B191" s="38" t="s">
        <v>654</v>
      </c>
      <c r="C191" s="49" t="s">
        <v>632</v>
      </c>
      <c r="D191" s="38" t="s">
        <v>480</v>
      </c>
      <c r="E191" s="61">
        <v>14</v>
      </c>
      <c r="F191" s="2"/>
      <c r="G191" s="1">
        <f t="shared" si="34"/>
        <v>0</v>
      </c>
      <c r="H191" s="20" t="e">
        <f t="shared" si="35"/>
        <v>#DIV/0!</v>
      </c>
    </row>
    <row r="192" spans="1:8" ht="35.1" customHeight="1" x14ac:dyDescent="0.25">
      <c r="A192" s="10" t="s">
        <v>240</v>
      </c>
      <c r="B192" s="38" t="s">
        <v>655</v>
      </c>
      <c r="C192" s="49" t="s">
        <v>633</v>
      </c>
      <c r="D192" s="38" t="s">
        <v>480</v>
      </c>
      <c r="E192" s="61">
        <v>14</v>
      </c>
      <c r="F192" s="2"/>
      <c r="G192" s="1">
        <f t="shared" si="34"/>
        <v>0</v>
      </c>
      <c r="H192" s="20" t="e">
        <f t="shared" si="35"/>
        <v>#DIV/0!</v>
      </c>
    </row>
    <row r="193" spans="1:8" ht="35.1" customHeight="1" x14ac:dyDescent="0.25">
      <c r="A193" s="10" t="s">
        <v>241</v>
      </c>
      <c r="B193" s="38" t="s">
        <v>656</v>
      </c>
      <c r="C193" s="49" t="s">
        <v>634</v>
      </c>
      <c r="D193" s="38" t="s">
        <v>480</v>
      </c>
      <c r="E193" s="61">
        <v>4</v>
      </c>
      <c r="F193" s="2"/>
      <c r="G193" s="1">
        <f t="shared" si="34"/>
        <v>0</v>
      </c>
      <c r="H193" s="20" t="e">
        <f t="shared" si="35"/>
        <v>#DIV/0!</v>
      </c>
    </row>
    <row r="194" spans="1:8" ht="35.1" customHeight="1" x14ac:dyDescent="0.25">
      <c r="A194" s="10" t="s">
        <v>242</v>
      </c>
      <c r="B194" s="38" t="s">
        <v>657</v>
      </c>
      <c r="C194" s="49" t="s">
        <v>635</v>
      </c>
      <c r="D194" s="38" t="s">
        <v>480</v>
      </c>
      <c r="E194" s="61">
        <v>11</v>
      </c>
      <c r="F194" s="2"/>
      <c r="G194" s="1">
        <f t="shared" si="34"/>
        <v>0</v>
      </c>
      <c r="H194" s="20" t="e">
        <f t="shared" si="35"/>
        <v>#DIV/0!</v>
      </c>
    </row>
    <row r="195" spans="1:8" ht="35.1" customHeight="1" x14ac:dyDescent="0.25">
      <c r="A195" s="10" t="s">
        <v>243</v>
      </c>
      <c r="B195" s="38" t="s">
        <v>658</v>
      </c>
      <c r="C195" s="49" t="s">
        <v>636</v>
      </c>
      <c r="D195" s="38" t="s">
        <v>480</v>
      </c>
      <c r="E195" s="61">
        <v>6</v>
      </c>
      <c r="F195" s="2"/>
      <c r="G195" s="1">
        <f t="shared" si="34"/>
        <v>0</v>
      </c>
      <c r="H195" s="20" t="e">
        <f t="shared" si="35"/>
        <v>#DIV/0!</v>
      </c>
    </row>
    <row r="196" spans="1:8" ht="35.1" customHeight="1" x14ac:dyDescent="0.25">
      <c r="A196" s="10" t="s">
        <v>244</v>
      </c>
      <c r="B196" s="38" t="s">
        <v>659</v>
      </c>
      <c r="C196" s="49" t="s">
        <v>637</v>
      </c>
      <c r="D196" s="38" t="s">
        <v>480</v>
      </c>
      <c r="E196" s="61">
        <v>2</v>
      </c>
      <c r="F196" s="2"/>
      <c r="G196" s="1">
        <f t="shared" si="34"/>
        <v>0</v>
      </c>
      <c r="H196" s="20" t="e">
        <f t="shared" si="35"/>
        <v>#DIV/0!</v>
      </c>
    </row>
    <row r="197" spans="1:8" ht="35.1" customHeight="1" x14ac:dyDescent="0.25">
      <c r="A197" s="10" t="s">
        <v>245</v>
      </c>
      <c r="B197" s="38" t="s">
        <v>660</v>
      </c>
      <c r="C197" s="49" t="s">
        <v>638</v>
      </c>
      <c r="D197" s="38" t="s">
        <v>480</v>
      </c>
      <c r="E197" s="61">
        <v>2</v>
      </c>
      <c r="F197" s="2"/>
      <c r="G197" s="1">
        <f t="shared" si="34"/>
        <v>0</v>
      </c>
      <c r="H197" s="20" t="e">
        <f t="shared" si="35"/>
        <v>#DIV/0!</v>
      </c>
    </row>
    <row r="198" spans="1:8" ht="35.1" customHeight="1" x14ac:dyDescent="0.25">
      <c r="A198" s="10" t="s">
        <v>246</v>
      </c>
      <c r="B198" s="38" t="s">
        <v>661</v>
      </c>
      <c r="C198" s="49" t="s">
        <v>639</v>
      </c>
      <c r="D198" s="38" t="s">
        <v>480</v>
      </c>
      <c r="E198" s="61">
        <v>3</v>
      </c>
      <c r="F198" s="2"/>
      <c r="G198" s="1">
        <f t="shared" si="34"/>
        <v>0</v>
      </c>
      <c r="H198" s="20" t="e">
        <f t="shared" si="35"/>
        <v>#DIV/0!</v>
      </c>
    </row>
    <row r="199" spans="1:8" ht="35.1" customHeight="1" x14ac:dyDescent="0.25">
      <c r="A199" s="10" t="s">
        <v>247</v>
      </c>
      <c r="B199" s="38" t="s">
        <v>646</v>
      </c>
      <c r="C199" s="49" t="s">
        <v>640</v>
      </c>
      <c r="D199" s="38" t="s">
        <v>376</v>
      </c>
      <c r="E199" s="61">
        <v>2.5499999999999998</v>
      </c>
      <c r="F199" s="2"/>
      <c r="G199" s="1">
        <f t="shared" si="34"/>
        <v>0</v>
      </c>
      <c r="H199" s="20" t="e">
        <f t="shared" si="35"/>
        <v>#DIV/0!</v>
      </c>
    </row>
    <row r="200" spans="1:8" ht="35.1" customHeight="1" x14ac:dyDescent="0.25">
      <c r="A200" s="10" t="s">
        <v>248</v>
      </c>
      <c r="B200" s="38" t="s">
        <v>645</v>
      </c>
      <c r="C200" s="49" t="s">
        <v>641</v>
      </c>
      <c r="D200" s="38" t="s">
        <v>480</v>
      </c>
      <c r="E200" s="61">
        <v>2</v>
      </c>
      <c r="F200" s="2"/>
      <c r="G200" s="1">
        <f t="shared" si="34"/>
        <v>0</v>
      </c>
      <c r="H200" s="20" t="e">
        <f t="shared" si="35"/>
        <v>#DIV/0!</v>
      </c>
    </row>
    <row r="201" spans="1:8" ht="35.1" customHeight="1" x14ac:dyDescent="0.25">
      <c r="A201" s="10" t="s">
        <v>249</v>
      </c>
      <c r="B201" s="38" t="s">
        <v>662</v>
      </c>
      <c r="C201" s="49" t="s">
        <v>642</v>
      </c>
      <c r="D201" s="38" t="s">
        <v>480</v>
      </c>
      <c r="E201" s="61">
        <v>6</v>
      </c>
      <c r="F201" s="2"/>
      <c r="G201" s="1">
        <f t="shared" si="34"/>
        <v>0</v>
      </c>
      <c r="H201" s="20" t="e">
        <f t="shared" si="35"/>
        <v>#DIV/0!</v>
      </c>
    </row>
    <row r="202" spans="1:8" ht="35.1" customHeight="1" x14ac:dyDescent="0.25">
      <c r="A202" s="10" t="s">
        <v>250</v>
      </c>
      <c r="B202" s="38" t="s">
        <v>663</v>
      </c>
      <c r="C202" s="49" t="s">
        <v>643</v>
      </c>
      <c r="D202" s="38" t="s">
        <v>480</v>
      </c>
      <c r="E202" s="61">
        <v>3</v>
      </c>
      <c r="F202" s="2"/>
      <c r="G202" s="1">
        <f t="shared" si="34"/>
        <v>0</v>
      </c>
      <c r="H202" s="20" t="e">
        <f t="shared" si="35"/>
        <v>#DIV/0!</v>
      </c>
    </row>
    <row r="203" spans="1:8" ht="35.1" customHeight="1" x14ac:dyDescent="0.25">
      <c r="A203" s="10" t="s">
        <v>251</v>
      </c>
      <c r="B203" s="38" t="s">
        <v>664</v>
      </c>
      <c r="C203" s="49" t="s">
        <v>644</v>
      </c>
      <c r="D203" s="38" t="s">
        <v>480</v>
      </c>
      <c r="E203" s="61">
        <v>6</v>
      </c>
      <c r="F203" s="2"/>
      <c r="G203" s="1">
        <f>ROUND((E203*F203),2)</f>
        <v>0</v>
      </c>
      <c r="H203" s="20" t="e">
        <f>G203*100/$G$359</f>
        <v>#DIV/0!</v>
      </c>
    </row>
    <row r="204" spans="1:8" ht="35.1" customHeight="1" x14ac:dyDescent="0.25">
      <c r="A204" s="93" t="s">
        <v>11</v>
      </c>
      <c r="B204" s="94"/>
      <c r="C204" s="94"/>
      <c r="D204" s="94"/>
      <c r="E204" s="94"/>
      <c r="F204" s="95"/>
      <c r="G204" s="73">
        <f>SUM(G183:G203)</f>
        <v>0</v>
      </c>
      <c r="H204" s="74" t="e">
        <f>G204*100/$G$359</f>
        <v>#DIV/0!</v>
      </c>
    </row>
    <row r="205" spans="1:8" ht="20.100000000000001" customHeight="1" x14ac:dyDescent="0.25">
      <c r="A205" s="96"/>
      <c r="B205" s="97"/>
      <c r="C205" s="97"/>
      <c r="D205" s="97"/>
      <c r="E205" s="97"/>
      <c r="F205" s="97"/>
      <c r="G205" s="97"/>
      <c r="H205" s="98"/>
    </row>
    <row r="206" spans="1:8" ht="35.1" customHeight="1" x14ac:dyDescent="0.25">
      <c r="A206" s="36">
        <v>15</v>
      </c>
      <c r="B206" s="90" t="s">
        <v>677</v>
      </c>
      <c r="C206" s="91"/>
      <c r="D206" s="91"/>
      <c r="E206" s="91"/>
      <c r="F206" s="91"/>
      <c r="G206" s="91"/>
      <c r="H206" s="92"/>
    </row>
    <row r="207" spans="1:8" ht="35.1" customHeight="1" x14ac:dyDescent="0.25">
      <c r="A207" s="10" t="s">
        <v>120</v>
      </c>
      <c r="B207" s="38" t="s">
        <v>665</v>
      </c>
      <c r="C207" s="54" t="s">
        <v>671</v>
      </c>
      <c r="D207" s="50" t="s">
        <v>480</v>
      </c>
      <c r="E207" s="61">
        <v>5</v>
      </c>
      <c r="F207" s="2"/>
      <c r="G207" s="1">
        <f>ROUND((E207*F207),2)</f>
        <v>0</v>
      </c>
      <c r="H207" s="20" t="e">
        <f>G207*100/$G$359</f>
        <v>#DIV/0!</v>
      </c>
    </row>
    <row r="208" spans="1:8" ht="35.1" customHeight="1" x14ac:dyDescent="0.25">
      <c r="A208" s="10" t="s">
        <v>121</v>
      </c>
      <c r="B208" s="55" t="s">
        <v>670</v>
      </c>
      <c r="C208" s="37" t="s">
        <v>672</v>
      </c>
      <c r="D208" s="50" t="s">
        <v>480</v>
      </c>
      <c r="E208" s="61">
        <v>7</v>
      </c>
      <c r="F208" s="2"/>
      <c r="G208" s="1">
        <f t="shared" ref="G208:G211" si="36">ROUND((E208*F208),2)</f>
        <v>0</v>
      </c>
      <c r="H208" s="20" t="e">
        <f t="shared" ref="H208:H211" si="37">G208*100/$G$359</f>
        <v>#DIV/0!</v>
      </c>
    </row>
    <row r="209" spans="1:8" ht="35.1" customHeight="1" x14ac:dyDescent="0.25">
      <c r="A209" s="10" t="s">
        <v>252</v>
      </c>
      <c r="B209" s="38" t="s">
        <v>666</v>
      </c>
      <c r="C209" s="49" t="s">
        <v>673</v>
      </c>
      <c r="D209" s="38" t="s">
        <v>480</v>
      </c>
      <c r="E209" s="61">
        <v>2</v>
      </c>
      <c r="F209" s="2"/>
      <c r="G209" s="1">
        <f t="shared" si="36"/>
        <v>0</v>
      </c>
      <c r="H209" s="20" t="e">
        <f t="shared" si="37"/>
        <v>#DIV/0!</v>
      </c>
    </row>
    <row r="210" spans="1:8" ht="35.1" customHeight="1" x14ac:dyDescent="0.25">
      <c r="A210" s="10" t="s">
        <v>253</v>
      </c>
      <c r="B210" s="38" t="s">
        <v>667</v>
      </c>
      <c r="C210" s="37" t="s">
        <v>674</v>
      </c>
      <c r="D210" s="50" t="s">
        <v>480</v>
      </c>
      <c r="E210" s="61">
        <v>13</v>
      </c>
      <c r="F210" s="2"/>
      <c r="G210" s="1">
        <f t="shared" si="36"/>
        <v>0</v>
      </c>
      <c r="H210" s="20" t="e">
        <f t="shared" si="37"/>
        <v>#DIV/0!</v>
      </c>
    </row>
    <row r="211" spans="1:8" ht="35.1" customHeight="1" x14ac:dyDescent="0.25">
      <c r="A211" s="10" t="s">
        <v>254</v>
      </c>
      <c r="B211" s="38" t="s">
        <v>668</v>
      </c>
      <c r="C211" s="37" t="s">
        <v>675</v>
      </c>
      <c r="D211" s="50" t="s">
        <v>480</v>
      </c>
      <c r="E211" s="61">
        <v>1</v>
      </c>
      <c r="F211" s="2"/>
      <c r="G211" s="1">
        <f t="shared" si="36"/>
        <v>0</v>
      </c>
      <c r="H211" s="20" t="e">
        <f t="shared" si="37"/>
        <v>#DIV/0!</v>
      </c>
    </row>
    <row r="212" spans="1:8" ht="35.1" customHeight="1" x14ac:dyDescent="0.25">
      <c r="A212" s="10" t="s">
        <v>255</v>
      </c>
      <c r="B212" s="38" t="s">
        <v>669</v>
      </c>
      <c r="C212" s="37" t="s">
        <v>676</v>
      </c>
      <c r="D212" s="50" t="s">
        <v>382</v>
      </c>
      <c r="E212" s="61">
        <v>9.8000000000000007</v>
      </c>
      <c r="F212" s="2"/>
      <c r="G212" s="1">
        <f>ROUND((E212*F212),2)</f>
        <v>0</v>
      </c>
      <c r="H212" s="20" t="e">
        <f>G212*100/$G$359</f>
        <v>#DIV/0!</v>
      </c>
    </row>
    <row r="213" spans="1:8" ht="35.1" customHeight="1" x14ac:dyDescent="0.25">
      <c r="A213" s="93" t="s">
        <v>11</v>
      </c>
      <c r="B213" s="94"/>
      <c r="C213" s="94"/>
      <c r="D213" s="94"/>
      <c r="E213" s="94"/>
      <c r="F213" s="95"/>
      <c r="G213" s="73">
        <f>SUM(G207:G212)</f>
        <v>0</v>
      </c>
      <c r="H213" s="74" t="e">
        <f>G213*100/$G$359</f>
        <v>#DIV/0!</v>
      </c>
    </row>
    <row r="214" spans="1:8" ht="20.100000000000001" customHeight="1" x14ac:dyDescent="0.25">
      <c r="A214" s="96"/>
      <c r="B214" s="97"/>
      <c r="C214" s="97"/>
      <c r="D214" s="97"/>
      <c r="E214" s="97"/>
      <c r="F214" s="97"/>
      <c r="G214" s="97"/>
      <c r="H214" s="98"/>
    </row>
    <row r="215" spans="1:8" ht="35.1" customHeight="1" x14ac:dyDescent="0.25">
      <c r="A215" s="36">
        <v>16</v>
      </c>
      <c r="B215" s="90" t="s">
        <v>678</v>
      </c>
      <c r="C215" s="91"/>
      <c r="D215" s="91"/>
      <c r="E215" s="91"/>
      <c r="F215" s="91"/>
      <c r="G215" s="91"/>
      <c r="H215" s="92"/>
    </row>
    <row r="216" spans="1:8" ht="35.1" customHeight="1" x14ac:dyDescent="0.25">
      <c r="A216" s="10" t="s">
        <v>122</v>
      </c>
      <c r="B216" s="56" t="s">
        <v>585</v>
      </c>
      <c r="C216" s="57" t="s">
        <v>606</v>
      </c>
      <c r="D216" s="58" t="s">
        <v>382</v>
      </c>
      <c r="E216" s="68">
        <v>171.25</v>
      </c>
      <c r="F216" s="2"/>
      <c r="G216" s="1">
        <f>ROUND((E216*F216),2)</f>
        <v>0</v>
      </c>
      <c r="H216" s="20" t="e">
        <f>G216*100/$G$359</f>
        <v>#DIV/0!</v>
      </c>
    </row>
    <row r="217" spans="1:8" ht="35.1" customHeight="1" x14ac:dyDescent="0.25">
      <c r="A217" s="10" t="s">
        <v>123</v>
      </c>
      <c r="B217" s="56" t="s">
        <v>679</v>
      </c>
      <c r="C217" s="57" t="s">
        <v>680</v>
      </c>
      <c r="D217" s="58" t="s">
        <v>480</v>
      </c>
      <c r="E217" s="68">
        <v>17</v>
      </c>
      <c r="F217" s="2"/>
      <c r="G217" s="1">
        <f t="shared" ref="G217:G221" si="38">ROUND((E217*F217),2)</f>
        <v>0</v>
      </c>
      <c r="H217" s="20" t="e">
        <f t="shared" ref="H217:H221" si="39">G217*100/$G$359</f>
        <v>#DIV/0!</v>
      </c>
    </row>
    <row r="218" spans="1:8" ht="35.1" customHeight="1" x14ac:dyDescent="0.25">
      <c r="A218" s="10" t="s">
        <v>256</v>
      </c>
      <c r="B218" s="9" t="s">
        <v>587</v>
      </c>
      <c r="C218" s="49" t="s">
        <v>681</v>
      </c>
      <c r="D218" s="38" t="s">
        <v>480</v>
      </c>
      <c r="E218" s="67">
        <v>16</v>
      </c>
      <c r="F218" s="2"/>
      <c r="G218" s="1">
        <f t="shared" si="38"/>
        <v>0</v>
      </c>
      <c r="H218" s="20" t="e">
        <f t="shared" si="39"/>
        <v>#DIV/0!</v>
      </c>
    </row>
    <row r="219" spans="1:8" ht="35.1" customHeight="1" x14ac:dyDescent="0.25">
      <c r="A219" s="10" t="s">
        <v>257</v>
      </c>
      <c r="B219" s="9" t="s">
        <v>590</v>
      </c>
      <c r="C219" s="49" t="s">
        <v>611</v>
      </c>
      <c r="D219" s="38" t="s">
        <v>480</v>
      </c>
      <c r="E219" s="67">
        <v>21</v>
      </c>
      <c r="F219" s="2"/>
      <c r="G219" s="1">
        <f t="shared" si="38"/>
        <v>0</v>
      </c>
      <c r="H219" s="20" t="e">
        <f t="shared" si="39"/>
        <v>#DIV/0!</v>
      </c>
    </row>
    <row r="220" spans="1:8" ht="35.1" customHeight="1" x14ac:dyDescent="0.25">
      <c r="A220" s="10" t="s">
        <v>258</v>
      </c>
      <c r="B220" s="9" t="s">
        <v>591</v>
      </c>
      <c r="C220" s="49" t="s">
        <v>612</v>
      </c>
      <c r="D220" s="38" t="s">
        <v>480</v>
      </c>
      <c r="E220" s="67">
        <v>3</v>
      </c>
      <c r="F220" s="2"/>
      <c r="G220" s="1">
        <f t="shared" si="38"/>
        <v>0</v>
      </c>
      <c r="H220" s="20" t="e">
        <f t="shared" si="39"/>
        <v>#DIV/0!</v>
      </c>
    </row>
    <row r="221" spans="1:8" ht="35.1" customHeight="1" x14ac:dyDescent="0.25">
      <c r="A221" s="10" t="s">
        <v>259</v>
      </c>
      <c r="B221" s="41" t="s">
        <v>399</v>
      </c>
      <c r="C221" s="37" t="s">
        <v>405</v>
      </c>
      <c r="D221" s="40" t="s">
        <v>404</v>
      </c>
      <c r="E221" s="67">
        <v>102.75</v>
      </c>
      <c r="F221" s="2"/>
      <c r="G221" s="1">
        <f t="shared" si="38"/>
        <v>0</v>
      </c>
      <c r="H221" s="20" t="e">
        <f t="shared" si="39"/>
        <v>#DIV/0!</v>
      </c>
    </row>
    <row r="222" spans="1:8" ht="35.1" customHeight="1" x14ac:dyDescent="0.25">
      <c r="A222" s="93" t="s">
        <v>11</v>
      </c>
      <c r="B222" s="94"/>
      <c r="C222" s="94"/>
      <c r="D222" s="94"/>
      <c r="E222" s="94"/>
      <c r="F222" s="95"/>
      <c r="G222" s="73">
        <f>SUM(G216:G221)</f>
        <v>0</v>
      </c>
      <c r="H222" s="74" t="e">
        <f>G222*100/$G$359</f>
        <v>#DIV/0!</v>
      </c>
    </row>
    <row r="223" spans="1:8" ht="20.100000000000001" customHeight="1" x14ac:dyDescent="0.25">
      <c r="A223" s="96"/>
      <c r="B223" s="97"/>
      <c r="C223" s="97"/>
      <c r="D223" s="97"/>
      <c r="E223" s="97"/>
      <c r="F223" s="97"/>
      <c r="G223" s="97"/>
      <c r="H223" s="98"/>
    </row>
    <row r="224" spans="1:8" ht="35.1" customHeight="1" x14ac:dyDescent="0.25">
      <c r="A224" s="36">
        <v>17</v>
      </c>
      <c r="B224" s="90" t="s">
        <v>682</v>
      </c>
      <c r="C224" s="91"/>
      <c r="D224" s="91"/>
      <c r="E224" s="91"/>
      <c r="F224" s="91"/>
      <c r="G224" s="91"/>
      <c r="H224" s="92"/>
    </row>
    <row r="225" spans="1:8" ht="35.1" customHeight="1" x14ac:dyDescent="0.25">
      <c r="A225" s="36" t="s">
        <v>124</v>
      </c>
      <c r="B225" s="62"/>
      <c r="C225" s="35" t="s">
        <v>683</v>
      </c>
      <c r="D225" s="9"/>
      <c r="E225" s="1"/>
      <c r="F225" s="2"/>
      <c r="G225" s="1"/>
      <c r="H225" s="20"/>
    </row>
    <row r="226" spans="1:8" ht="35.1" customHeight="1" x14ac:dyDescent="0.25">
      <c r="A226" s="10" t="s">
        <v>260</v>
      </c>
      <c r="B226" s="38" t="s">
        <v>684</v>
      </c>
      <c r="C226" s="59" t="s">
        <v>722</v>
      </c>
      <c r="D226" s="60" t="s">
        <v>723</v>
      </c>
      <c r="E226" s="61">
        <v>414.14</v>
      </c>
      <c r="F226" s="2"/>
      <c r="G226" s="1">
        <f t="shared" ref="G226:G270" si="40">ROUND((E226*F226),2)</f>
        <v>0</v>
      </c>
      <c r="H226" s="20" t="e">
        <f t="shared" ref="H226:H262" si="41">G226*100/$G$359</f>
        <v>#DIV/0!</v>
      </c>
    </row>
    <row r="227" spans="1:8" ht="35.1" customHeight="1" x14ac:dyDescent="0.25">
      <c r="A227" s="10" t="s">
        <v>261</v>
      </c>
      <c r="B227" s="38" t="s">
        <v>685</v>
      </c>
      <c r="C227" s="59" t="s">
        <v>724</v>
      </c>
      <c r="D227" s="60" t="s">
        <v>723</v>
      </c>
      <c r="E227" s="61">
        <v>1790.76</v>
      </c>
      <c r="F227" s="2"/>
      <c r="G227" s="1">
        <f t="shared" si="40"/>
        <v>0</v>
      </c>
      <c r="H227" s="20" t="e">
        <f t="shared" si="41"/>
        <v>#DIV/0!</v>
      </c>
    </row>
    <row r="228" spans="1:8" ht="35.1" customHeight="1" x14ac:dyDescent="0.25">
      <c r="A228" s="10" t="s">
        <v>262</v>
      </c>
      <c r="B228" s="38" t="s">
        <v>686</v>
      </c>
      <c r="C228" s="59" t="s">
        <v>725</v>
      </c>
      <c r="D228" s="60" t="s">
        <v>723</v>
      </c>
      <c r="E228" s="61">
        <v>256.39999999999998</v>
      </c>
      <c r="F228" s="2"/>
      <c r="G228" s="1">
        <f t="shared" si="40"/>
        <v>0</v>
      </c>
      <c r="H228" s="20" t="e">
        <f t="shared" si="41"/>
        <v>#DIV/0!</v>
      </c>
    </row>
    <row r="229" spans="1:8" ht="35.1" customHeight="1" x14ac:dyDescent="0.25">
      <c r="A229" s="10" t="s">
        <v>263</v>
      </c>
      <c r="B229" s="38" t="s">
        <v>687</v>
      </c>
      <c r="C229" s="59" t="s">
        <v>726</v>
      </c>
      <c r="D229" s="60" t="s">
        <v>723</v>
      </c>
      <c r="E229" s="61">
        <v>270.74</v>
      </c>
      <c r="F229" s="2"/>
      <c r="G229" s="1">
        <f t="shared" si="40"/>
        <v>0</v>
      </c>
      <c r="H229" s="20" t="e">
        <f t="shared" si="41"/>
        <v>#DIV/0!</v>
      </c>
    </row>
    <row r="230" spans="1:8" ht="35.1" customHeight="1" x14ac:dyDescent="0.25">
      <c r="A230" s="10" t="s">
        <v>264</v>
      </c>
      <c r="B230" s="38" t="s">
        <v>688</v>
      </c>
      <c r="C230" s="59" t="s">
        <v>727</v>
      </c>
      <c r="D230" s="60" t="s">
        <v>723</v>
      </c>
      <c r="E230" s="61">
        <v>1532.04</v>
      </c>
      <c r="F230" s="2"/>
      <c r="G230" s="1">
        <f t="shared" si="40"/>
        <v>0</v>
      </c>
      <c r="H230" s="20" t="e">
        <f t="shared" si="41"/>
        <v>#DIV/0!</v>
      </c>
    </row>
    <row r="231" spans="1:8" ht="35.1" customHeight="1" x14ac:dyDescent="0.25">
      <c r="A231" s="10" t="s">
        <v>265</v>
      </c>
      <c r="B231" s="38" t="s">
        <v>689</v>
      </c>
      <c r="C231" s="59" t="s">
        <v>728</v>
      </c>
      <c r="D231" s="60" t="s">
        <v>723</v>
      </c>
      <c r="E231" s="61">
        <v>92.57</v>
      </c>
      <c r="F231" s="2"/>
      <c r="G231" s="1">
        <f t="shared" si="40"/>
        <v>0</v>
      </c>
      <c r="H231" s="20" t="e">
        <f t="shared" si="41"/>
        <v>#DIV/0!</v>
      </c>
    </row>
    <row r="232" spans="1:8" ht="35.1" customHeight="1" x14ac:dyDescent="0.25">
      <c r="A232" s="10" t="s">
        <v>266</v>
      </c>
      <c r="B232" s="38" t="s">
        <v>690</v>
      </c>
      <c r="C232" s="59" t="s">
        <v>729</v>
      </c>
      <c r="D232" s="60" t="s">
        <v>480</v>
      </c>
      <c r="E232" s="61">
        <v>2</v>
      </c>
      <c r="F232" s="2"/>
      <c r="G232" s="1">
        <f t="shared" si="40"/>
        <v>0</v>
      </c>
      <c r="H232" s="20" t="e">
        <f t="shared" si="41"/>
        <v>#DIV/0!</v>
      </c>
    </row>
    <row r="233" spans="1:8" ht="35.1" customHeight="1" x14ac:dyDescent="0.25">
      <c r="A233" s="10" t="s">
        <v>267</v>
      </c>
      <c r="B233" s="38" t="s">
        <v>691</v>
      </c>
      <c r="C233" s="59" t="s">
        <v>730</v>
      </c>
      <c r="D233" s="60" t="s">
        <v>480</v>
      </c>
      <c r="E233" s="61">
        <v>2</v>
      </c>
      <c r="F233" s="2"/>
      <c r="G233" s="1">
        <f t="shared" si="40"/>
        <v>0</v>
      </c>
      <c r="H233" s="20" t="e">
        <f t="shared" si="41"/>
        <v>#DIV/0!</v>
      </c>
    </row>
    <row r="234" spans="1:8" ht="35.1" customHeight="1" x14ac:dyDescent="0.25">
      <c r="A234" s="10" t="s">
        <v>268</v>
      </c>
      <c r="B234" s="38" t="s">
        <v>692</v>
      </c>
      <c r="C234" s="59" t="s">
        <v>731</v>
      </c>
      <c r="D234" s="60" t="s">
        <v>732</v>
      </c>
      <c r="E234" s="61">
        <v>2</v>
      </c>
      <c r="F234" s="2"/>
      <c r="G234" s="1">
        <f t="shared" si="40"/>
        <v>0</v>
      </c>
      <c r="H234" s="20" t="e">
        <f t="shared" si="41"/>
        <v>#DIV/0!</v>
      </c>
    </row>
    <row r="235" spans="1:8" ht="35.1" customHeight="1" x14ac:dyDescent="0.25">
      <c r="A235" s="10" t="s">
        <v>269</v>
      </c>
      <c r="B235" s="38" t="s">
        <v>693</v>
      </c>
      <c r="C235" s="59" t="s">
        <v>733</v>
      </c>
      <c r="D235" s="60" t="s">
        <v>732</v>
      </c>
      <c r="E235" s="61">
        <v>18</v>
      </c>
      <c r="F235" s="2"/>
      <c r="G235" s="1">
        <f t="shared" si="40"/>
        <v>0</v>
      </c>
      <c r="H235" s="20" t="e">
        <f t="shared" si="41"/>
        <v>#DIV/0!</v>
      </c>
    </row>
    <row r="236" spans="1:8" ht="35.1" customHeight="1" x14ac:dyDescent="0.25">
      <c r="A236" s="10" t="s">
        <v>270</v>
      </c>
      <c r="B236" s="38" t="s">
        <v>694</v>
      </c>
      <c r="C236" s="59" t="s">
        <v>734</v>
      </c>
      <c r="D236" s="60" t="s">
        <v>732</v>
      </c>
      <c r="E236" s="61">
        <v>4</v>
      </c>
      <c r="F236" s="2"/>
      <c r="G236" s="1">
        <f t="shared" si="40"/>
        <v>0</v>
      </c>
      <c r="H236" s="20" t="e">
        <f t="shared" si="41"/>
        <v>#DIV/0!</v>
      </c>
    </row>
    <row r="237" spans="1:8" ht="35.1" customHeight="1" x14ac:dyDescent="0.25">
      <c r="A237" s="10" t="s">
        <v>271</v>
      </c>
      <c r="B237" s="38" t="s">
        <v>695</v>
      </c>
      <c r="C237" s="59" t="s">
        <v>735</v>
      </c>
      <c r="D237" s="60" t="s">
        <v>732</v>
      </c>
      <c r="E237" s="61">
        <v>5</v>
      </c>
      <c r="F237" s="2"/>
      <c r="G237" s="1">
        <f t="shared" si="40"/>
        <v>0</v>
      </c>
      <c r="H237" s="20" t="e">
        <f t="shared" si="41"/>
        <v>#DIV/0!</v>
      </c>
    </row>
    <row r="238" spans="1:8" ht="35.1" customHeight="1" x14ac:dyDescent="0.25">
      <c r="A238" s="10" t="s">
        <v>272</v>
      </c>
      <c r="B238" s="38" t="s">
        <v>696</v>
      </c>
      <c r="C238" s="59" t="s">
        <v>736</v>
      </c>
      <c r="D238" s="60" t="s">
        <v>732</v>
      </c>
      <c r="E238" s="61">
        <v>1</v>
      </c>
      <c r="F238" s="2"/>
      <c r="G238" s="1">
        <f t="shared" si="40"/>
        <v>0</v>
      </c>
      <c r="H238" s="20" t="e">
        <f t="shared" si="41"/>
        <v>#DIV/0!</v>
      </c>
    </row>
    <row r="239" spans="1:8" ht="35.1" customHeight="1" x14ac:dyDescent="0.25">
      <c r="A239" s="10" t="s">
        <v>273</v>
      </c>
      <c r="B239" s="38" t="s">
        <v>697</v>
      </c>
      <c r="C239" s="59" t="s">
        <v>737</v>
      </c>
      <c r="D239" s="60" t="s">
        <v>732</v>
      </c>
      <c r="E239" s="61">
        <v>1</v>
      </c>
      <c r="F239" s="2"/>
      <c r="G239" s="1">
        <f t="shared" si="40"/>
        <v>0</v>
      </c>
      <c r="H239" s="20" t="e">
        <f t="shared" si="41"/>
        <v>#DIV/0!</v>
      </c>
    </row>
    <row r="240" spans="1:8" ht="35.1" customHeight="1" x14ac:dyDescent="0.25">
      <c r="A240" s="10" t="s">
        <v>274</v>
      </c>
      <c r="B240" s="38" t="s">
        <v>698</v>
      </c>
      <c r="C240" s="59" t="s">
        <v>738</v>
      </c>
      <c r="D240" s="60" t="s">
        <v>732</v>
      </c>
      <c r="E240" s="61">
        <v>1</v>
      </c>
      <c r="F240" s="2"/>
      <c r="G240" s="1">
        <f t="shared" si="40"/>
        <v>0</v>
      </c>
      <c r="H240" s="20" t="e">
        <f t="shared" si="41"/>
        <v>#DIV/0!</v>
      </c>
    </row>
    <row r="241" spans="1:8" ht="35.1" customHeight="1" x14ac:dyDescent="0.25">
      <c r="A241" s="10" t="s">
        <v>275</v>
      </c>
      <c r="B241" s="38" t="s">
        <v>699</v>
      </c>
      <c r="C241" s="59" t="s">
        <v>739</v>
      </c>
      <c r="D241" s="60" t="s">
        <v>732</v>
      </c>
      <c r="E241" s="61">
        <v>5</v>
      </c>
      <c r="F241" s="2"/>
      <c r="G241" s="1">
        <f t="shared" si="40"/>
        <v>0</v>
      </c>
      <c r="H241" s="20" t="e">
        <f t="shared" si="41"/>
        <v>#DIV/0!</v>
      </c>
    </row>
    <row r="242" spans="1:8" ht="35.1" customHeight="1" x14ac:dyDescent="0.25">
      <c r="A242" s="10" t="s">
        <v>276</v>
      </c>
      <c r="B242" s="38" t="s">
        <v>700</v>
      </c>
      <c r="C242" s="59" t="s">
        <v>740</v>
      </c>
      <c r="D242" s="60" t="s">
        <v>732</v>
      </c>
      <c r="E242" s="61">
        <v>169</v>
      </c>
      <c r="F242" s="2"/>
      <c r="G242" s="1">
        <f t="shared" si="40"/>
        <v>0</v>
      </c>
      <c r="H242" s="20" t="e">
        <f t="shared" si="41"/>
        <v>#DIV/0!</v>
      </c>
    </row>
    <row r="243" spans="1:8" ht="35.1" customHeight="1" x14ac:dyDescent="0.25">
      <c r="A243" s="10" t="s">
        <v>277</v>
      </c>
      <c r="B243" s="38" t="s">
        <v>701</v>
      </c>
      <c r="C243" s="59" t="s">
        <v>741</v>
      </c>
      <c r="D243" s="60" t="s">
        <v>723</v>
      </c>
      <c r="E243" s="61">
        <v>130.51</v>
      </c>
      <c r="F243" s="2"/>
      <c r="G243" s="1">
        <f t="shared" si="40"/>
        <v>0</v>
      </c>
      <c r="H243" s="20" t="e">
        <f t="shared" si="41"/>
        <v>#DIV/0!</v>
      </c>
    </row>
    <row r="244" spans="1:8" ht="35.1" customHeight="1" x14ac:dyDescent="0.25">
      <c r="A244" s="10" t="s">
        <v>278</v>
      </c>
      <c r="B244" s="38" t="s">
        <v>702</v>
      </c>
      <c r="C244" s="59" t="s">
        <v>742</v>
      </c>
      <c r="D244" s="60" t="s">
        <v>723</v>
      </c>
      <c r="E244" s="61">
        <v>1045</v>
      </c>
      <c r="F244" s="2"/>
      <c r="G244" s="1">
        <f t="shared" si="40"/>
        <v>0</v>
      </c>
      <c r="H244" s="20" t="e">
        <f t="shared" si="41"/>
        <v>#DIV/0!</v>
      </c>
    </row>
    <row r="245" spans="1:8" ht="35.1" customHeight="1" x14ac:dyDescent="0.25">
      <c r="A245" s="10" t="s">
        <v>279</v>
      </c>
      <c r="B245" s="38" t="s">
        <v>703</v>
      </c>
      <c r="C245" s="59" t="s">
        <v>743</v>
      </c>
      <c r="D245" s="60" t="s">
        <v>723</v>
      </c>
      <c r="E245" s="61">
        <v>86.66</v>
      </c>
      <c r="F245" s="2"/>
      <c r="G245" s="1">
        <f t="shared" si="40"/>
        <v>0</v>
      </c>
      <c r="H245" s="20" t="e">
        <f t="shared" si="41"/>
        <v>#DIV/0!</v>
      </c>
    </row>
    <row r="246" spans="1:8" ht="35.1" customHeight="1" x14ac:dyDescent="0.25">
      <c r="A246" s="10" t="s">
        <v>280</v>
      </c>
      <c r="B246" s="38" t="s">
        <v>704</v>
      </c>
      <c r="C246" s="59" t="s">
        <v>744</v>
      </c>
      <c r="D246" s="60" t="s">
        <v>723</v>
      </c>
      <c r="E246" s="61">
        <v>28.46</v>
      </c>
      <c r="F246" s="2"/>
      <c r="G246" s="1">
        <f t="shared" si="40"/>
        <v>0</v>
      </c>
      <c r="H246" s="20" t="e">
        <f t="shared" si="41"/>
        <v>#DIV/0!</v>
      </c>
    </row>
    <row r="247" spans="1:8" ht="35.1" customHeight="1" x14ac:dyDescent="0.25">
      <c r="A247" s="10" t="s">
        <v>281</v>
      </c>
      <c r="B247" s="38" t="s">
        <v>705</v>
      </c>
      <c r="C247" s="59" t="s">
        <v>745</v>
      </c>
      <c r="D247" s="60" t="s">
        <v>732</v>
      </c>
      <c r="E247" s="61">
        <v>1</v>
      </c>
      <c r="F247" s="2"/>
      <c r="G247" s="1">
        <f t="shared" si="40"/>
        <v>0</v>
      </c>
      <c r="H247" s="20" t="e">
        <f t="shared" si="41"/>
        <v>#DIV/0!</v>
      </c>
    </row>
    <row r="248" spans="1:8" ht="35.1" customHeight="1" x14ac:dyDescent="0.25">
      <c r="A248" s="10" t="s">
        <v>282</v>
      </c>
      <c r="B248" s="38" t="s">
        <v>706</v>
      </c>
      <c r="C248" s="59" t="s">
        <v>746</v>
      </c>
      <c r="D248" s="60" t="s">
        <v>732</v>
      </c>
      <c r="E248" s="61">
        <v>85</v>
      </c>
      <c r="F248" s="2"/>
      <c r="G248" s="1">
        <f t="shared" si="40"/>
        <v>0</v>
      </c>
      <c r="H248" s="20" t="e">
        <f t="shared" si="41"/>
        <v>#DIV/0!</v>
      </c>
    </row>
    <row r="249" spans="1:8" ht="35.1" customHeight="1" x14ac:dyDescent="0.25">
      <c r="A249" s="10" t="s">
        <v>283</v>
      </c>
      <c r="B249" s="38" t="s">
        <v>707</v>
      </c>
      <c r="C249" s="59" t="s">
        <v>747</v>
      </c>
      <c r="D249" s="60" t="s">
        <v>732</v>
      </c>
      <c r="E249" s="61">
        <v>5</v>
      </c>
      <c r="F249" s="2"/>
      <c r="G249" s="1">
        <f t="shared" si="40"/>
        <v>0</v>
      </c>
      <c r="H249" s="20" t="e">
        <f t="shared" si="41"/>
        <v>#DIV/0!</v>
      </c>
    </row>
    <row r="250" spans="1:8" ht="35.1" customHeight="1" x14ac:dyDescent="0.25">
      <c r="A250" s="10" t="s">
        <v>284</v>
      </c>
      <c r="B250" s="38" t="s">
        <v>708</v>
      </c>
      <c r="C250" s="59" t="s">
        <v>748</v>
      </c>
      <c r="D250" s="60" t="s">
        <v>480</v>
      </c>
      <c r="E250" s="61">
        <v>90</v>
      </c>
      <c r="F250" s="2"/>
      <c r="G250" s="1">
        <f t="shared" si="40"/>
        <v>0</v>
      </c>
      <c r="H250" s="20" t="e">
        <f t="shared" si="41"/>
        <v>#DIV/0!</v>
      </c>
    </row>
    <row r="251" spans="1:8" ht="35.1" customHeight="1" x14ac:dyDescent="0.25">
      <c r="A251" s="10" t="s">
        <v>285</v>
      </c>
      <c r="B251" s="38" t="s">
        <v>709</v>
      </c>
      <c r="C251" s="59" t="s">
        <v>749</v>
      </c>
      <c r="D251" s="60" t="s">
        <v>732</v>
      </c>
      <c r="E251" s="61">
        <v>5</v>
      </c>
      <c r="F251" s="2"/>
      <c r="G251" s="1">
        <f t="shared" si="40"/>
        <v>0</v>
      </c>
      <c r="H251" s="20" t="e">
        <f t="shared" si="41"/>
        <v>#DIV/0!</v>
      </c>
    </row>
    <row r="252" spans="1:8" ht="35.1" customHeight="1" x14ac:dyDescent="0.25">
      <c r="A252" s="10" t="s">
        <v>286</v>
      </c>
      <c r="B252" s="38" t="s">
        <v>710</v>
      </c>
      <c r="C252" s="59" t="s">
        <v>750</v>
      </c>
      <c r="D252" s="60" t="s">
        <v>732</v>
      </c>
      <c r="E252" s="61">
        <v>17</v>
      </c>
      <c r="F252" s="2"/>
      <c r="G252" s="1">
        <f t="shared" si="40"/>
        <v>0</v>
      </c>
      <c r="H252" s="20" t="e">
        <f t="shared" si="41"/>
        <v>#DIV/0!</v>
      </c>
    </row>
    <row r="253" spans="1:8" ht="35.1" customHeight="1" x14ac:dyDescent="0.25">
      <c r="A253" s="10" t="s">
        <v>287</v>
      </c>
      <c r="B253" s="38" t="s">
        <v>711</v>
      </c>
      <c r="C253" s="59" t="s">
        <v>751</v>
      </c>
      <c r="D253" s="60" t="s">
        <v>732</v>
      </c>
      <c r="E253" s="61">
        <v>2</v>
      </c>
      <c r="F253" s="2"/>
      <c r="G253" s="1">
        <f t="shared" si="40"/>
        <v>0</v>
      </c>
      <c r="H253" s="20" t="e">
        <f t="shared" si="41"/>
        <v>#DIV/0!</v>
      </c>
    </row>
    <row r="254" spans="1:8" ht="35.1" customHeight="1" x14ac:dyDescent="0.25">
      <c r="A254" s="10" t="s">
        <v>288</v>
      </c>
      <c r="B254" s="38" t="s">
        <v>712</v>
      </c>
      <c r="C254" s="59" t="s">
        <v>752</v>
      </c>
      <c r="D254" s="60" t="s">
        <v>732</v>
      </c>
      <c r="E254" s="61">
        <v>1</v>
      </c>
      <c r="F254" s="2"/>
      <c r="G254" s="1">
        <f t="shared" si="40"/>
        <v>0</v>
      </c>
      <c r="H254" s="20" t="e">
        <f t="shared" si="41"/>
        <v>#DIV/0!</v>
      </c>
    </row>
    <row r="255" spans="1:8" ht="35.1" customHeight="1" x14ac:dyDescent="0.25">
      <c r="A255" s="10" t="s">
        <v>289</v>
      </c>
      <c r="B255" s="38" t="s">
        <v>713</v>
      </c>
      <c r="C255" s="59" t="s">
        <v>753</v>
      </c>
      <c r="D255" s="60" t="s">
        <v>732</v>
      </c>
      <c r="E255" s="61">
        <v>122</v>
      </c>
      <c r="F255" s="2"/>
      <c r="G255" s="1">
        <f t="shared" si="40"/>
        <v>0</v>
      </c>
      <c r="H255" s="20" t="e">
        <f t="shared" si="41"/>
        <v>#DIV/0!</v>
      </c>
    </row>
    <row r="256" spans="1:8" ht="35.1" customHeight="1" x14ac:dyDescent="0.25">
      <c r="A256" s="10" t="s">
        <v>290</v>
      </c>
      <c r="B256" s="38" t="s">
        <v>714</v>
      </c>
      <c r="C256" s="59" t="s">
        <v>754</v>
      </c>
      <c r="D256" s="60" t="s">
        <v>732</v>
      </c>
      <c r="E256" s="61">
        <v>1</v>
      </c>
      <c r="F256" s="2"/>
      <c r="G256" s="1">
        <f t="shared" si="40"/>
        <v>0</v>
      </c>
      <c r="H256" s="20" t="e">
        <f t="shared" si="41"/>
        <v>#DIV/0!</v>
      </c>
    </row>
    <row r="257" spans="1:8" ht="35.1" customHeight="1" x14ac:dyDescent="0.25">
      <c r="A257" s="10" t="s">
        <v>291</v>
      </c>
      <c r="B257" s="38" t="s">
        <v>715</v>
      </c>
      <c r="C257" s="59" t="s">
        <v>755</v>
      </c>
      <c r="D257" s="60" t="s">
        <v>732</v>
      </c>
      <c r="E257" s="61">
        <v>17</v>
      </c>
      <c r="F257" s="2"/>
      <c r="G257" s="1">
        <f t="shared" si="40"/>
        <v>0</v>
      </c>
      <c r="H257" s="20" t="e">
        <f t="shared" si="41"/>
        <v>#DIV/0!</v>
      </c>
    </row>
    <row r="258" spans="1:8" ht="35.1" customHeight="1" x14ac:dyDescent="0.25">
      <c r="A258" s="10" t="s">
        <v>292</v>
      </c>
      <c r="B258" s="38" t="s">
        <v>716</v>
      </c>
      <c r="C258" s="59" t="s">
        <v>756</v>
      </c>
      <c r="D258" s="60" t="s">
        <v>732</v>
      </c>
      <c r="E258" s="61">
        <v>8</v>
      </c>
      <c r="F258" s="2"/>
      <c r="G258" s="1">
        <f t="shared" si="40"/>
        <v>0</v>
      </c>
      <c r="H258" s="20" t="e">
        <f t="shared" si="41"/>
        <v>#DIV/0!</v>
      </c>
    </row>
    <row r="259" spans="1:8" ht="35.1" customHeight="1" x14ac:dyDescent="0.25">
      <c r="A259" s="10" t="s">
        <v>293</v>
      </c>
      <c r="B259" s="38" t="s">
        <v>717</v>
      </c>
      <c r="C259" s="59" t="s">
        <v>757</v>
      </c>
      <c r="D259" s="60" t="s">
        <v>480</v>
      </c>
      <c r="E259" s="61">
        <v>63</v>
      </c>
      <c r="F259" s="2"/>
      <c r="G259" s="1">
        <f t="shared" si="40"/>
        <v>0</v>
      </c>
      <c r="H259" s="20" t="e">
        <f t="shared" si="41"/>
        <v>#DIV/0!</v>
      </c>
    </row>
    <row r="260" spans="1:8" ht="35.1" customHeight="1" x14ac:dyDescent="0.25">
      <c r="A260" s="10" t="s">
        <v>294</v>
      </c>
      <c r="B260" s="38" t="s">
        <v>718</v>
      </c>
      <c r="C260" s="59" t="s">
        <v>758</v>
      </c>
      <c r="D260" s="60" t="s">
        <v>480</v>
      </c>
      <c r="E260" s="61">
        <v>30</v>
      </c>
      <c r="F260" s="2"/>
      <c r="G260" s="1">
        <f t="shared" si="40"/>
        <v>0</v>
      </c>
      <c r="H260" s="20" t="e">
        <f t="shared" si="41"/>
        <v>#DIV/0!</v>
      </c>
    </row>
    <row r="261" spans="1:8" ht="35.1" customHeight="1" x14ac:dyDescent="0.25">
      <c r="A261" s="10" t="s">
        <v>295</v>
      </c>
      <c r="B261" s="38" t="s">
        <v>719</v>
      </c>
      <c r="C261" s="59" t="s">
        <v>759</v>
      </c>
      <c r="D261" s="60" t="s">
        <v>732</v>
      </c>
      <c r="E261" s="61">
        <v>8</v>
      </c>
      <c r="F261" s="2"/>
      <c r="G261" s="1">
        <f t="shared" si="40"/>
        <v>0</v>
      </c>
      <c r="H261" s="20" t="e">
        <f t="shared" si="41"/>
        <v>#DIV/0!</v>
      </c>
    </row>
    <row r="262" spans="1:8" ht="35.1" customHeight="1" x14ac:dyDescent="0.25">
      <c r="A262" s="10" t="s">
        <v>296</v>
      </c>
      <c r="B262" s="38" t="s">
        <v>720</v>
      </c>
      <c r="C262" s="59" t="s">
        <v>760</v>
      </c>
      <c r="D262" s="60" t="s">
        <v>761</v>
      </c>
      <c r="E262" s="61">
        <v>8</v>
      </c>
      <c r="F262" s="2"/>
      <c r="G262" s="1">
        <f t="shared" si="40"/>
        <v>0</v>
      </c>
      <c r="H262" s="20" t="e">
        <f t="shared" si="41"/>
        <v>#DIV/0!</v>
      </c>
    </row>
    <row r="263" spans="1:8" ht="35.1" customHeight="1" x14ac:dyDescent="0.25">
      <c r="A263" s="36" t="s">
        <v>125</v>
      </c>
      <c r="B263" s="90" t="s">
        <v>721</v>
      </c>
      <c r="C263" s="91"/>
      <c r="D263" s="91"/>
      <c r="E263" s="91"/>
      <c r="F263" s="91"/>
      <c r="G263" s="91"/>
      <c r="H263" s="92"/>
    </row>
    <row r="264" spans="1:8" ht="35.1" customHeight="1" x14ac:dyDescent="0.25">
      <c r="A264" s="10" t="s">
        <v>297</v>
      </c>
      <c r="B264" s="38" t="s">
        <v>762</v>
      </c>
      <c r="C264" s="59" t="s">
        <v>784</v>
      </c>
      <c r="D264" s="60" t="s">
        <v>732</v>
      </c>
      <c r="E264" s="61">
        <v>10</v>
      </c>
      <c r="F264" s="2"/>
      <c r="G264" s="1">
        <f t="shared" si="40"/>
        <v>0</v>
      </c>
      <c r="H264" s="20" t="e">
        <f t="shared" ref="H264:H286" si="42">G264*100/$G$359</f>
        <v>#DIV/0!</v>
      </c>
    </row>
    <row r="265" spans="1:8" ht="35.1" customHeight="1" x14ac:dyDescent="0.25">
      <c r="A265" s="10" t="s">
        <v>298</v>
      </c>
      <c r="B265" s="38" t="s">
        <v>702</v>
      </c>
      <c r="C265" s="59" t="s">
        <v>742</v>
      </c>
      <c r="D265" s="60" t="s">
        <v>723</v>
      </c>
      <c r="E265" s="61">
        <v>220</v>
      </c>
      <c r="F265" s="2"/>
      <c r="G265" s="1">
        <f t="shared" si="40"/>
        <v>0</v>
      </c>
      <c r="H265" s="20" t="e">
        <f t="shared" si="42"/>
        <v>#DIV/0!</v>
      </c>
    </row>
    <row r="266" spans="1:8" ht="35.1" customHeight="1" x14ac:dyDescent="0.25">
      <c r="A266" s="10" t="s">
        <v>299</v>
      </c>
      <c r="B266" s="38" t="s">
        <v>763</v>
      </c>
      <c r="C266" s="59" t="s">
        <v>785</v>
      </c>
      <c r="D266" s="60" t="s">
        <v>480</v>
      </c>
      <c r="E266" s="61">
        <v>12</v>
      </c>
      <c r="F266" s="2"/>
      <c r="G266" s="1">
        <f t="shared" si="40"/>
        <v>0</v>
      </c>
      <c r="H266" s="20" t="e">
        <f t="shared" si="42"/>
        <v>#DIV/0!</v>
      </c>
    </row>
    <row r="267" spans="1:8" ht="35.1" customHeight="1" x14ac:dyDescent="0.25">
      <c r="A267" s="10" t="s">
        <v>300</v>
      </c>
      <c r="B267" s="38" t="s">
        <v>764</v>
      </c>
      <c r="C267" s="59" t="s">
        <v>786</v>
      </c>
      <c r="D267" s="60" t="s">
        <v>480</v>
      </c>
      <c r="E267" s="61">
        <v>40</v>
      </c>
      <c r="F267" s="2"/>
      <c r="G267" s="1">
        <f t="shared" si="40"/>
        <v>0</v>
      </c>
      <c r="H267" s="20" t="e">
        <f t="shared" si="42"/>
        <v>#DIV/0!</v>
      </c>
    </row>
    <row r="268" spans="1:8" ht="35.1" customHeight="1" x14ac:dyDescent="0.25">
      <c r="A268" s="10" t="s">
        <v>301</v>
      </c>
      <c r="B268" s="38" t="s">
        <v>765</v>
      </c>
      <c r="C268" s="59" t="s">
        <v>787</v>
      </c>
      <c r="D268" s="60" t="s">
        <v>723</v>
      </c>
      <c r="E268" s="61">
        <v>50</v>
      </c>
      <c r="F268" s="2"/>
      <c r="G268" s="1">
        <f t="shared" si="40"/>
        <v>0</v>
      </c>
      <c r="H268" s="20" t="e">
        <f t="shared" si="42"/>
        <v>#DIV/0!</v>
      </c>
    </row>
    <row r="269" spans="1:8" ht="35.1" customHeight="1" x14ac:dyDescent="0.25">
      <c r="A269" s="10" t="s">
        <v>302</v>
      </c>
      <c r="B269" s="38" t="s">
        <v>766</v>
      </c>
      <c r="C269" s="59" t="s">
        <v>788</v>
      </c>
      <c r="D269" s="60" t="s">
        <v>480</v>
      </c>
      <c r="E269" s="61">
        <v>2</v>
      </c>
      <c r="F269" s="2"/>
      <c r="G269" s="1">
        <f t="shared" si="40"/>
        <v>0</v>
      </c>
      <c r="H269" s="20" t="e">
        <f t="shared" si="42"/>
        <v>#DIV/0!</v>
      </c>
    </row>
    <row r="270" spans="1:8" ht="35.1" customHeight="1" x14ac:dyDescent="0.25">
      <c r="A270" s="10" t="s">
        <v>303</v>
      </c>
      <c r="B270" s="38" t="s">
        <v>767</v>
      </c>
      <c r="C270" s="59" t="s">
        <v>789</v>
      </c>
      <c r="D270" s="60" t="s">
        <v>732</v>
      </c>
      <c r="E270" s="61">
        <v>45</v>
      </c>
      <c r="F270" s="2"/>
      <c r="G270" s="1">
        <f t="shared" si="40"/>
        <v>0</v>
      </c>
      <c r="H270" s="20" t="e">
        <f t="shared" si="42"/>
        <v>#DIV/0!</v>
      </c>
    </row>
    <row r="271" spans="1:8" ht="35.1" customHeight="1" x14ac:dyDescent="0.25">
      <c r="A271" s="10" t="s">
        <v>304</v>
      </c>
      <c r="B271" s="38" t="s">
        <v>768</v>
      </c>
      <c r="C271" s="59" t="s">
        <v>790</v>
      </c>
      <c r="D271" s="60" t="s">
        <v>732</v>
      </c>
      <c r="E271" s="61">
        <v>20</v>
      </c>
      <c r="F271" s="2"/>
      <c r="G271" s="1">
        <f t="shared" ref="G271:G286" si="43">ROUND((E271*F271),2)</f>
        <v>0</v>
      </c>
      <c r="H271" s="20" t="e">
        <f t="shared" si="42"/>
        <v>#DIV/0!</v>
      </c>
    </row>
    <row r="272" spans="1:8" ht="35.1" customHeight="1" x14ac:dyDescent="0.25">
      <c r="A272" s="10" t="s">
        <v>305</v>
      </c>
      <c r="B272" s="38" t="s">
        <v>769</v>
      </c>
      <c r="C272" s="59" t="s">
        <v>791</v>
      </c>
      <c r="D272" s="60" t="s">
        <v>480</v>
      </c>
      <c r="E272" s="61">
        <v>5</v>
      </c>
      <c r="F272" s="2"/>
      <c r="G272" s="1">
        <f t="shared" si="43"/>
        <v>0</v>
      </c>
      <c r="H272" s="20" t="e">
        <f t="shared" si="42"/>
        <v>#DIV/0!</v>
      </c>
    </row>
    <row r="273" spans="1:8" ht="35.1" customHeight="1" x14ac:dyDescent="0.25">
      <c r="A273" s="10" t="s">
        <v>306</v>
      </c>
      <c r="B273" s="38" t="s">
        <v>770</v>
      </c>
      <c r="C273" s="59" t="s">
        <v>746</v>
      </c>
      <c r="D273" s="60" t="s">
        <v>732</v>
      </c>
      <c r="E273" s="61">
        <v>10</v>
      </c>
      <c r="F273" s="2"/>
      <c r="G273" s="1">
        <f t="shared" si="43"/>
        <v>0</v>
      </c>
      <c r="H273" s="20" t="e">
        <f t="shared" si="42"/>
        <v>#DIV/0!</v>
      </c>
    </row>
    <row r="274" spans="1:8" ht="35.1" customHeight="1" x14ac:dyDescent="0.25">
      <c r="A274" s="10" t="s">
        <v>307</v>
      </c>
      <c r="B274" s="38" t="s">
        <v>771</v>
      </c>
      <c r="C274" s="59" t="s">
        <v>792</v>
      </c>
      <c r="D274" s="60" t="s">
        <v>382</v>
      </c>
      <c r="E274" s="61">
        <v>30</v>
      </c>
      <c r="F274" s="2"/>
      <c r="G274" s="1">
        <f t="shared" si="43"/>
        <v>0</v>
      </c>
      <c r="H274" s="20" t="e">
        <f t="shared" si="42"/>
        <v>#DIV/0!</v>
      </c>
    </row>
    <row r="275" spans="1:8" ht="35.1" customHeight="1" x14ac:dyDescent="0.25">
      <c r="A275" s="10" t="s">
        <v>308</v>
      </c>
      <c r="B275" s="38" t="s">
        <v>772</v>
      </c>
      <c r="C275" s="59" t="s">
        <v>793</v>
      </c>
      <c r="D275" s="60" t="s">
        <v>732</v>
      </c>
      <c r="E275" s="61">
        <v>1</v>
      </c>
      <c r="F275" s="2"/>
      <c r="G275" s="1">
        <f t="shared" si="43"/>
        <v>0</v>
      </c>
      <c r="H275" s="20" t="e">
        <f t="shared" si="42"/>
        <v>#DIV/0!</v>
      </c>
    </row>
    <row r="276" spans="1:8" ht="35.1" customHeight="1" x14ac:dyDescent="0.25">
      <c r="A276" s="10" t="s">
        <v>309</v>
      </c>
      <c r="B276" s="38" t="s">
        <v>773</v>
      </c>
      <c r="C276" s="59" t="s">
        <v>794</v>
      </c>
      <c r="D276" s="60" t="s">
        <v>732</v>
      </c>
      <c r="E276" s="61">
        <v>10</v>
      </c>
      <c r="F276" s="2"/>
      <c r="G276" s="1">
        <f t="shared" si="43"/>
        <v>0</v>
      </c>
      <c r="H276" s="20" t="e">
        <f t="shared" si="42"/>
        <v>#DIV/0!</v>
      </c>
    </row>
    <row r="277" spans="1:8" ht="35.1" customHeight="1" x14ac:dyDescent="0.25">
      <c r="A277" s="10" t="s">
        <v>310</v>
      </c>
      <c r="B277" s="38" t="s">
        <v>774</v>
      </c>
      <c r="C277" s="59" t="s">
        <v>795</v>
      </c>
      <c r="D277" s="60" t="s">
        <v>723</v>
      </c>
      <c r="E277" s="61">
        <v>30</v>
      </c>
      <c r="F277" s="2"/>
      <c r="G277" s="1">
        <f t="shared" si="43"/>
        <v>0</v>
      </c>
      <c r="H277" s="20" t="e">
        <f t="shared" si="42"/>
        <v>#DIV/0!</v>
      </c>
    </row>
    <row r="278" spans="1:8" ht="35.1" customHeight="1" x14ac:dyDescent="0.25">
      <c r="A278" s="10" t="s">
        <v>311</v>
      </c>
      <c r="B278" s="38" t="s">
        <v>775</v>
      </c>
      <c r="C278" s="59" t="s">
        <v>796</v>
      </c>
      <c r="D278" s="60" t="s">
        <v>732</v>
      </c>
      <c r="E278" s="61">
        <v>1</v>
      </c>
      <c r="F278" s="2"/>
      <c r="G278" s="1">
        <f t="shared" si="43"/>
        <v>0</v>
      </c>
      <c r="H278" s="20" t="e">
        <f t="shared" si="42"/>
        <v>#DIV/0!</v>
      </c>
    </row>
    <row r="279" spans="1:8" ht="35.1" customHeight="1" x14ac:dyDescent="0.25">
      <c r="A279" s="10" t="s">
        <v>312</v>
      </c>
      <c r="B279" s="38" t="s">
        <v>776</v>
      </c>
      <c r="C279" s="59" t="s">
        <v>797</v>
      </c>
      <c r="D279" s="60" t="s">
        <v>732</v>
      </c>
      <c r="E279" s="61">
        <v>1</v>
      </c>
      <c r="F279" s="2"/>
      <c r="G279" s="1">
        <f t="shared" si="43"/>
        <v>0</v>
      </c>
      <c r="H279" s="20" t="e">
        <f t="shared" si="42"/>
        <v>#DIV/0!</v>
      </c>
    </row>
    <row r="280" spans="1:8" ht="35.1" customHeight="1" x14ac:dyDescent="0.25">
      <c r="A280" s="10" t="s">
        <v>313</v>
      </c>
      <c r="B280" s="38" t="s">
        <v>777</v>
      </c>
      <c r="C280" s="59" t="s">
        <v>798</v>
      </c>
      <c r="D280" s="60" t="s">
        <v>497</v>
      </c>
      <c r="E280" s="61">
        <v>2</v>
      </c>
      <c r="F280" s="2"/>
      <c r="G280" s="1">
        <f t="shared" si="43"/>
        <v>0</v>
      </c>
      <c r="H280" s="20" t="e">
        <f t="shared" si="42"/>
        <v>#DIV/0!</v>
      </c>
    </row>
    <row r="281" spans="1:8" ht="35.1" customHeight="1" x14ac:dyDescent="0.25">
      <c r="A281" s="10" t="s">
        <v>314</v>
      </c>
      <c r="B281" s="38" t="s">
        <v>778</v>
      </c>
      <c r="C281" s="59" t="s">
        <v>799</v>
      </c>
      <c r="D281" s="60" t="s">
        <v>732</v>
      </c>
      <c r="E281" s="61">
        <v>10</v>
      </c>
      <c r="F281" s="2"/>
      <c r="G281" s="1">
        <f t="shared" si="43"/>
        <v>0</v>
      </c>
      <c r="H281" s="20" t="e">
        <f t="shared" si="42"/>
        <v>#DIV/0!</v>
      </c>
    </row>
    <row r="282" spans="1:8" ht="35.1" customHeight="1" x14ac:dyDescent="0.25">
      <c r="A282" s="10" t="s">
        <v>315</v>
      </c>
      <c r="B282" s="38" t="s">
        <v>779</v>
      </c>
      <c r="C282" s="59" t="s">
        <v>800</v>
      </c>
      <c r="D282" s="60" t="s">
        <v>480</v>
      </c>
      <c r="E282" s="61">
        <v>20</v>
      </c>
      <c r="F282" s="2"/>
      <c r="G282" s="1">
        <f t="shared" si="43"/>
        <v>0</v>
      </c>
      <c r="H282" s="20" t="e">
        <f t="shared" si="42"/>
        <v>#DIV/0!</v>
      </c>
    </row>
    <row r="283" spans="1:8" ht="35.1" customHeight="1" x14ac:dyDescent="0.25">
      <c r="A283" s="10" t="s">
        <v>316</v>
      </c>
      <c r="B283" s="38" t="s">
        <v>780</v>
      </c>
      <c r="C283" s="59" t="s">
        <v>801</v>
      </c>
      <c r="D283" s="60" t="s">
        <v>732</v>
      </c>
      <c r="E283" s="61">
        <v>2</v>
      </c>
      <c r="F283" s="2"/>
      <c r="G283" s="1">
        <f t="shared" si="43"/>
        <v>0</v>
      </c>
      <c r="H283" s="20" t="e">
        <f t="shared" si="42"/>
        <v>#DIV/0!</v>
      </c>
    </row>
    <row r="284" spans="1:8" ht="35.1" customHeight="1" x14ac:dyDescent="0.25">
      <c r="A284" s="10" t="s">
        <v>317</v>
      </c>
      <c r="B284" s="38" t="s">
        <v>781</v>
      </c>
      <c r="C284" s="59" t="s">
        <v>802</v>
      </c>
      <c r="D284" s="60" t="s">
        <v>480</v>
      </c>
      <c r="E284" s="61">
        <v>20</v>
      </c>
      <c r="F284" s="2"/>
      <c r="G284" s="1">
        <f t="shared" si="43"/>
        <v>0</v>
      </c>
      <c r="H284" s="20" t="e">
        <f t="shared" si="42"/>
        <v>#DIV/0!</v>
      </c>
    </row>
    <row r="285" spans="1:8" ht="35.1" customHeight="1" x14ac:dyDescent="0.25">
      <c r="A285" s="10" t="s">
        <v>318</v>
      </c>
      <c r="B285" s="38" t="s">
        <v>782</v>
      </c>
      <c r="C285" s="59" t="s">
        <v>803</v>
      </c>
      <c r="D285" s="60" t="s">
        <v>732</v>
      </c>
      <c r="E285" s="61">
        <v>2</v>
      </c>
      <c r="F285" s="2"/>
      <c r="G285" s="1">
        <f t="shared" si="43"/>
        <v>0</v>
      </c>
      <c r="H285" s="20" t="e">
        <f t="shared" si="42"/>
        <v>#DIV/0!</v>
      </c>
    </row>
    <row r="286" spans="1:8" ht="35.1" customHeight="1" x14ac:dyDescent="0.25">
      <c r="A286" s="10" t="s">
        <v>319</v>
      </c>
      <c r="B286" s="38" t="s">
        <v>783</v>
      </c>
      <c r="C286" s="59" t="s">
        <v>804</v>
      </c>
      <c r="D286" s="60" t="s">
        <v>761</v>
      </c>
      <c r="E286" s="61">
        <v>1</v>
      </c>
      <c r="F286" s="2"/>
      <c r="G286" s="1">
        <f t="shared" si="43"/>
        <v>0</v>
      </c>
      <c r="H286" s="20" t="e">
        <f t="shared" si="42"/>
        <v>#DIV/0!</v>
      </c>
    </row>
    <row r="287" spans="1:8" ht="35.1" customHeight="1" x14ac:dyDescent="0.25">
      <c r="A287" s="36" t="s">
        <v>320</v>
      </c>
      <c r="B287" s="90" t="s">
        <v>805</v>
      </c>
      <c r="C287" s="91"/>
      <c r="D287" s="91"/>
      <c r="E287" s="91"/>
      <c r="F287" s="91"/>
      <c r="G287" s="91"/>
      <c r="H287" s="92"/>
    </row>
    <row r="288" spans="1:8" ht="35.1" customHeight="1" x14ac:dyDescent="0.25">
      <c r="A288" s="10" t="s">
        <v>321</v>
      </c>
      <c r="B288" s="38" t="s">
        <v>806</v>
      </c>
      <c r="C288" s="59" t="s">
        <v>823</v>
      </c>
      <c r="D288" s="60" t="s">
        <v>480</v>
      </c>
      <c r="E288" s="61">
        <v>1</v>
      </c>
      <c r="F288" s="2"/>
      <c r="G288" s="1">
        <f t="shared" ref="G288:G297" si="44">ROUND((E288*F288),2)</f>
        <v>0</v>
      </c>
      <c r="H288" s="20" t="e">
        <f t="shared" ref="H288:H297" si="45">G288*100/$G$359</f>
        <v>#DIV/0!</v>
      </c>
    </row>
    <row r="289" spans="1:8" ht="35.1" customHeight="1" x14ac:dyDescent="0.25">
      <c r="A289" s="10" t="s">
        <v>322</v>
      </c>
      <c r="B289" s="38" t="s">
        <v>807</v>
      </c>
      <c r="C289" s="59" t="s">
        <v>824</v>
      </c>
      <c r="D289" s="60" t="s">
        <v>723</v>
      </c>
      <c r="E289" s="61">
        <v>6</v>
      </c>
      <c r="F289" s="2"/>
      <c r="G289" s="1">
        <f t="shared" si="44"/>
        <v>0</v>
      </c>
      <c r="H289" s="20" t="e">
        <f t="shared" si="45"/>
        <v>#DIV/0!</v>
      </c>
    </row>
    <row r="290" spans="1:8" ht="35.1" customHeight="1" x14ac:dyDescent="0.25">
      <c r="A290" s="10" t="s">
        <v>323</v>
      </c>
      <c r="B290" s="38" t="s">
        <v>808</v>
      </c>
      <c r="C290" s="59" t="s">
        <v>825</v>
      </c>
      <c r="D290" s="60" t="s">
        <v>732</v>
      </c>
      <c r="E290" s="61">
        <v>4</v>
      </c>
      <c r="F290" s="2"/>
      <c r="G290" s="1">
        <f t="shared" si="44"/>
        <v>0</v>
      </c>
      <c r="H290" s="20" t="e">
        <f t="shared" si="45"/>
        <v>#DIV/0!</v>
      </c>
    </row>
    <row r="291" spans="1:8" ht="35.1" customHeight="1" x14ac:dyDescent="0.25">
      <c r="A291" s="10" t="s">
        <v>324</v>
      </c>
      <c r="B291" s="38" t="s">
        <v>809</v>
      </c>
      <c r="C291" s="59" t="s">
        <v>826</v>
      </c>
      <c r="D291" s="60" t="s">
        <v>732</v>
      </c>
      <c r="E291" s="61">
        <v>1</v>
      </c>
      <c r="F291" s="2"/>
      <c r="G291" s="1">
        <f t="shared" si="44"/>
        <v>0</v>
      </c>
      <c r="H291" s="20" t="e">
        <f t="shared" si="45"/>
        <v>#DIV/0!</v>
      </c>
    </row>
    <row r="292" spans="1:8" ht="35.1" customHeight="1" x14ac:dyDescent="0.25">
      <c r="A292" s="10" t="s">
        <v>325</v>
      </c>
      <c r="B292" s="38" t="s">
        <v>810</v>
      </c>
      <c r="C292" s="59" t="s">
        <v>827</v>
      </c>
      <c r="D292" s="60" t="s">
        <v>732</v>
      </c>
      <c r="E292" s="61">
        <v>1</v>
      </c>
      <c r="F292" s="2"/>
      <c r="G292" s="1">
        <f t="shared" si="44"/>
        <v>0</v>
      </c>
      <c r="H292" s="20" t="e">
        <f t="shared" si="45"/>
        <v>#DIV/0!</v>
      </c>
    </row>
    <row r="293" spans="1:8" ht="35.1" customHeight="1" x14ac:dyDescent="0.25">
      <c r="A293" s="10" t="s">
        <v>326</v>
      </c>
      <c r="B293" s="38" t="s">
        <v>811</v>
      </c>
      <c r="C293" s="59" t="s">
        <v>828</v>
      </c>
      <c r="D293" s="60" t="s">
        <v>732</v>
      </c>
      <c r="E293" s="61">
        <v>1</v>
      </c>
      <c r="F293" s="2"/>
      <c r="G293" s="1">
        <f t="shared" si="44"/>
        <v>0</v>
      </c>
      <c r="H293" s="20" t="e">
        <f t="shared" si="45"/>
        <v>#DIV/0!</v>
      </c>
    </row>
    <row r="294" spans="1:8" ht="35.1" customHeight="1" x14ac:dyDescent="0.25">
      <c r="A294" s="10" t="s">
        <v>327</v>
      </c>
      <c r="B294" s="38" t="s">
        <v>698</v>
      </c>
      <c r="C294" s="59" t="s">
        <v>738</v>
      </c>
      <c r="D294" s="60" t="s">
        <v>732</v>
      </c>
      <c r="E294" s="61">
        <v>3</v>
      </c>
      <c r="F294" s="2"/>
      <c r="G294" s="1">
        <f t="shared" si="44"/>
        <v>0</v>
      </c>
      <c r="H294" s="20" t="e">
        <f t="shared" si="45"/>
        <v>#DIV/0!</v>
      </c>
    </row>
    <row r="295" spans="1:8" ht="35.1" customHeight="1" x14ac:dyDescent="0.25">
      <c r="A295" s="10" t="s">
        <v>328</v>
      </c>
      <c r="B295" s="38" t="s">
        <v>812</v>
      </c>
      <c r="C295" s="59" t="s">
        <v>829</v>
      </c>
      <c r="D295" s="60" t="s">
        <v>723</v>
      </c>
      <c r="E295" s="61">
        <v>3</v>
      </c>
      <c r="F295" s="2"/>
      <c r="G295" s="1">
        <f t="shared" si="44"/>
        <v>0</v>
      </c>
      <c r="H295" s="20" t="e">
        <f t="shared" si="45"/>
        <v>#DIV/0!</v>
      </c>
    </row>
    <row r="296" spans="1:8" ht="35.1" customHeight="1" x14ac:dyDescent="0.25">
      <c r="A296" s="10" t="s">
        <v>329</v>
      </c>
      <c r="B296" s="38" t="s">
        <v>774</v>
      </c>
      <c r="C296" s="59" t="s">
        <v>795</v>
      </c>
      <c r="D296" s="60" t="s">
        <v>723</v>
      </c>
      <c r="E296" s="61">
        <v>3</v>
      </c>
      <c r="F296" s="2"/>
      <c r="G296" s="1">
        <f t="shared" si="44"/>
        <v>0</v>
      </c>
      <c r="H296" s="20" t="e">
        <f t="shared" si="45"/>
        <v>#DIV/0!</v>
      </c>
    </row>
    <row r="297" spans="1:8" ht="35.1" customHeight="1" x14ac:dyDescent="0.25">
      <c r="A297" s="10" t="s">
        <v>330</v>
      </c>
      <c r="B297" s="38" t="s">
        <v>692</v>
      </c>
      <c r="C297" s="59" t="s">
        <v>731</v>
      </c>
      <c r="D297" s="60" t="s">
        <v>732</v>
      </c>
      <c r="E297" s="61">
        <v>1</v>
      </c>
      <c r="F297" s="2"/>
      <c r="G297" s="1">
        <f t="shared" si="44"/>
        <v>0</v>
      </c>
      <c r="H297" s="20" t="e">
        <f t="shared" si="45"/>
        <v>#DIV/0!</v>
      </c>
    </row>
    <row r="298" spans="1:8" ht="35.1" customHeight="1" x14ac:dyDescent="0.25">
      <c r="A298" s="10" t="s">
        <v>331</v>
      </c>
      <c r="B298" s="38" t="s">
        <v>813</v>
      </c>
      <c r="C298" s="59" t="s">
        <v>830</v>
      </c>
      <c r="D298" s="60" t="s">
        <v>732</v>
      </c>
      <c r="E298" s="61">
        <v>1</v>
      </c>
      <c r="F298" s="2"/>
      <c r="G298" s="1">
        <f t="shared" ref="G298:G307" si="46">ROUND((E298*F298),2)</f>
        <v>0</v>
      </c>
      <c r="H298" s="20" t="e">
        <f t="shared" ref="H298:H307" si="47">G298*100/$G$359</f>
        <v>#DIV/0!</v>
      </c>
    </row>
    <row r="299" spans="1:8" ht="35.1" customHeight="1" x14ac:dyDescent="0.25">
      <c r="A299" s="10" t="s">
        <v>332</v>
      </c>
      <c r="B299" s="38" t="s">
        <v>814</v>
      </c>
      <c r="C299" s="59" t="s">
        <v>831</v>
      </c>
      <c r="D299" s="60" t="s">
        <v>480</v>
      </c>
      <c r="E299" s="61">
        <v>1</v>
      </c>
      <c r="F299" s="2"/>
      <c r="G299" s="1">
        <f t="shared" si="46"/>
        <v>0</v>
      </c>
      <c r="H299" s="20" t="e">
        <f t="shared" si="47"/>
        <v>#DIV/0!</v>
      </c>
    </row>
    <row r="300" spans="1:8" ht="35.1" customHeight="1" x14ac:dyDescent="0.25">
      <c r="A300" s="10" t="s">
        <v>333</v>
      </c>
      <c r="B300" s="38" t="s">
        <v>815</v>
      </c>
      <c r="C300" s="59" t="s">
        <v>832</v>
      </c>
      <c r="D300" s="60" t="s">
        <v>723</v>
      </c>
      <c r="E300" s="61">
        <v>10</v>
      </c>
      <c r="F300" s="2"/>
      <c r="G300" s="1">
        <f t="shared" si="46"/>
        <v>0</v>
      </c>
      <c r="H300" s="20" t="e">
        <f t="shared" si="47"/>
        <v>#DIV/0!</v>
      </c>
    </row>
    <row r="301" spans="1:8" ht="35.1" customHeight="1" x14ac:dyDescent="0.25">
      <c r="A301" s="10" t="s">
        <v>334</v>
      </c>
      <c r="B301" s="38" t="s">
        <v>816</v>
      </c>
      <c r="C301" s="59" t="s">
        <v>833</v>
      </c>
      <c r="D301" s="60" t="s">
        <v>723</v>
      </c>
      <c r="E301" s="61">
        <v>3</v>
      </c>
      <c r="F301" s="2"/>
      <c r="G301" s="1">
        <f t="shared" si="46"/>
        <v>0</v>
      </c>
      <c r="H301" s="20" t="e">
        <f t="shared" si="47"/>
        <v>#DIV/0!</v>
      </c>
    </row>
    <row r="302" spans="1:8" ht="35.1" customHeight="1" x14ac:dyDescent="0.25">
      <c r="A302" s="10" t="s">
        <v>335</v>
      </c>
      <c r="B302" s="38" t="s">
        <v>817</v>
      </c>
      <c r="C302" s="59" t="s">
        <v>834</v>
      </c>
      <c r="D302" s="60" t="s">
        <v>723</v>
      </c>
      <c r="E302" s="61">
        <v>4</v>
      </c>
      <c r="F302" s="2"/>
      <c r="G302" s="1">
        <f t="shared" si="46"/>
        <v>0</v>
      </c>
      <c r="H302" s="20" t="e">
        <f t="shared" si="47"/>
        <v>#DIV/0!</v>
      </c>
    </row>
    <row r="303" spans="1:8" ht="35.1" customHeight="1" x14ac:dyDescent="0.25">
      <c r="A303" s="10" t="s">
        <v>336</v>
      </c>
      <c r="B303" s="38" t="s">
        <v>818</v>
      </c>
      <c r="C303" s="59" t="s">
        <v>835</v>
      </c>
      <c r="D303" s="60" t="s">
        <v>761</v>
      </c>
      <c r="E303" s="61">
        <v>5</v>
      </c>
      <c r="F303" s="2"/>
      <c r="G303" s="1">
        <f t="shared" si="46"/>
        <v>0</v>
      </c>
      <c r="H303" s="20" t="e">
        <f t="shared" si="47"/>
        <v>#DIV/0!</v>
      </c>
    </row>
    <row r="304" spans="1:8" ht="35.1" customHeight="1" x14ac:dyDescent="0.25">
      <c r="A304" s="10" t="s">
        <v>337</v>
      </c>
      <c r="B304" s="38" t="s">
        <v>819</v>
      </c>
      <c r="C304" s="59" t="s">
        <v>836</v>
      </c>
      <c r="D304" s="60" t="s">
        <v>723</v>
      </c>
      <c r="E304" s="61">
        <v>2</v>
      </c>
      <c r="F304" s="2"/>
      <c r="G304" s="1">
        <f t="shared" si="46"/>
        <v>0</v>
      </c>
      <c r="H304" s="20" t="e">
        <f t="shared" si="47"/>
        <v>#DIV/0!</v>
      </c>
    </row>
    <row r="305" spans="1:8" ht="35.1" customHeight="1" x14ac:dyDescent="0.25">
      <c r="A305" s="10" t="s">
        <v>338</v>
      </c>
      <c r="B305" s="38" t="s">
        <v>820</v>
      </c>
      <c r="C305" s="59" t="s">
        <v>837</v>
      </c>
      <c r="D305" s="60" t="s">
        <v>480</v>
      </c>
      <c r="E305" s="61">
        <v>1</v>
      </c>
      <c r="F305" s="2"/>
      <c r="G305" s="1">
        <f t="shared" si="46"/>
        <v>0</v>
      </c>
      <c r="H305" s="20" t="e">
        <f t="shared" si="47"/>
        <v>#DIV/0!</v>
      </c>
    </row>
    <row r="306" spans="1:8" ht="35.1" customHeight="1" x14ac:dyDescent="0.25">
      <c r="A306" s="10" t="s">
        <v>339</v>
      </c>
      <c r="B306" s="38" t="s">
        <v>821</v>
      </c>
      <c r="C306" s="59" t="s">
        <v>838</v>
      </c>
      <c r="D306" s="60" t="s">
        <v>480</v>
      </c>
      <c r="E306" s="61">
        <v>2</v>
      </c>
      <c r="F306" s="2"/>
      <c r="G306" s="1">
        <f t="shared" si="46"/>
        <v>0</v>
      </c>
      <c r="H306" s="20" t="e">
        <f t="shared" si="47"/>
        <v>#DIV/0!</v>
      </c>
    </row>
    <row r="307" spans="1:8" ht="35.1" customHeight="1" x14ac:dyDescent="0.25">
      <c r="A307" s="10" t="s">
        <v>340</v>
      </c>
      <c r="B307" s="38" t="s">
        <v>822</v>
      </c>
      <c r="C307" s="49" t="s">
        <v>839</v>
      </c>
      <c r="D307" s="51" t="s">
        <v>732</v>
      </c>
      <c r="E307" s="69">
        <v>2</v>
      </c>
      <c r="F307" s="2"/>
      <c r="G307" s="1">
        <f t="shared" si="46"/>
        <v>0</v>
      </c>
      <c r="H307" s="20" t="e">
        <f t="shared" si="47"/>
        <v>#DIV/0!</v>
      </c>
    </row>
    <row r="308" spans="1:8" ht="35.1" customHeight="1" x14ac:dyDescent="0.25">
      <c r="A308" s="93" t="s">
        <v>11</v>
      </c>
      <c r="B308" s="94"/>
      <c r="C308" s="94"/>
      <c r="D308" s="94"/>
      <c r="E308" s="94"/>
      <c r="F308" s="95"/>
      <c r="G308" s="73">
        <f>SUM(G226:G307)</f>
        <v>0</v>
      </c>
      <c r="H308" s="74" t="e">
        <f>G308*100/$G$359</f>
        <v>#DIV/0!</v>
      </c>
    </row>
    <row r="309" spans="1:8" ht="20.100000000000001" customHeight="1" x14ac:dyDescent="0.25">
      <c r="A309" s="96"/>
      <c r="B309" s="97"/>
      <c r="C309" s="97"/>
      <c r="D309" s="97"/>
      <c r="E309" s="97"/>
      <c r="F309" s="97"/>
      <c r="G309" s="97"/>
      <c r="H309" s="98"/>
    </row>
    <row r="310" spans="1:8" ht="35.1" customHeight="1" x14ac:dyDescent="0.25">
      <c r="A310" s="36">
        <v>18</v>
      </c>
      <c r="B310" s="90" t="s">
        <v>840</v>
      </c>
      <c r="C310" s="91"/>
      <c r="D310" s="91"/>
      <c r="E310" s="91"/>
      <c r="F310" s="91"/>
      <c r="G310" s="91"/>
      <c r="H310" s="92"/>
    </row>
    <row r="311" spans="1:8" ht="35.1" customHeight="1" x14ac:dyDescent="0.25">
      <c r="A311" s="10" t="s">
        <v>126</v>
      </c>
      <c r="B311" s="56" t="s">
        <v>844</v>
      </c>
      <c r="C311" s="57" t="s">
        <v>861</v>
      </c>
      <c r="D311" s="58" t="s">
        <v>382</v>
      </c>
      <c r="E311" s="68">
        <v>35.1</v>
      </c>
      <c r="F311" s="2"/>
      <c r="G311" s="1">
        <f>ROUND((E311*F311),2)</f>
        <v>0</v>
      </c>
      <c r="H311" s="20" t="e">
        <f>G311*100/$G$359</f>
        <v>#DIV/0!</v>
      </c>
    </row>
    <row r="312" spans="1:8" ht="35.1" customHeight="1" x14ac:dyDescent="0.25">
      <c r="A312" s="10" t="s">
        <v>127</v>
      </c>
      <c r="B312" s="56" t="s">
        <v>841</v>
      </c>
      <c r="C312" s="57" t="s">
        <v>862</v>
      </c>
      <c r="D312" s="58" t="s">
        <v>376</v>
      </c>
      <c r="E312" s="68">
        <v>138.5</v>
      </c>
      <c r="F312" s="2"/>
      <c r="G312" s="1">
        <f t="shared" ref="G312:G330" si="48">ROUND((E312*F312),2)</f>
        <v>0</v>
      </c>
      <c r="H312" s="20" t="e">
        <f t="shared" ref="H312:H330" si="49">G312*100/$G$359</f>
        <v>#DIV/0!</v>
      </c>
    </row>
    <row r="313" spans="1:8" ht="35.1" customHeight="1" x14ac:dyDescent="0.25">
      <c r="A313" s="10" t="s">
        <v>341</v>
      </c>
      <c r="B313" s="56" t="s">
        <v>842</v>
      </c>
      <c r="C313" s="57" t="s">
        <v>863</v>
      </c>
      <c r="D313" s="58" t="s">
        <v>376</v>
      </c>
      <c r="E313" s="68">
        <v>52.63</v>
      </c>
      <c r="F313" s="2"/>
      <c r="G313" s="1">
        <f t="shared" si="48"/>
        <v>0</v>
      </c>
      <c r="H313" s="20" t="e">
        <f t="shared" si="49"/>
        <v>#DIV/0!</v>
      </c>
    </row>
    <row r="314" spans="1:8" ht="35.1" customHeight="1" x14ac:dyDescent="0.25">
      <c r="A314" s="10" t="s">
        <v>342</v>
      </c>
      <c r="B314" s="9" t="s">
        <v>843</v>
      </c>
      <c r="C314" s="49" t="s">
        <v>864</v>
      </c>
      <c r="D314" s="38" t="s">
        <v>376</v>
      </c>
      <c r="E314" s="67">
        <v>52.63</v>
      </c>
      <c r="F314" s="2"/>
      <c r="G314" s="1">
        <f t="shared" si="48"/>
        <v>0</v>
      </c>
      <c r="H314" s="20" t="e">
        <f t="shared" si="49"/>
        <v>#DIV/0!</v>
      </c>
    </row>
    <row r="315" spans="1:8" ht="35.1" customHeight="1" x14ac:dyDescent="0.25">
      <c r="A315" s="10" t="s">
        <v>343</v>
      </c>
      <c r="B315" s="9" t="s">
        <v>845</v>
      </c>
      <c r="C315" s="49" t="s">
        <v>865</v>
      </c>
      <c r="D315" s="38" t="s">
        <v>404</v>
      </c>
      <c r="E315" s="67">
        <v>8.557500000000001</v>
      </c>
      <c r="F315" s="2"/>
      <c r="G315" s="1">
        <f t="shared" si="48"/>
        <v>0</v>
      </c>
      <c r="H315" s="20" t="e">
        <f t="shared" si="49"/>
        <v>#DIV/0!</v>
      </c>
    </row>
    <row r="316" spans="1:8" ht="35.1" customHeight="1" x14ac:dyDescent="0.25">
      <c r="A316" s="10" t="s">
        <v>344</v>
      </c>
      <c r="B316" s="38" t="s">
        <v>846</v>
      </c>
      <c r="C316" s="49" t="s">
        <v>866</v>
      </c>
      <c r="D316" s="38" t="s">
        <v>480</v>
      </c>
      <c r="E316" s="61">
        <v>10</v>
      </c>
      <c r="F316" s="2"/>
      <c r="G316" s="1">
        <f t="shared" si="48"/>
        <v>0</v>
      </c>
      <c r="H316" s="20" t="e">
        <f t="shared" si="49"/>
        <v>#DIV/0!</v>
      </c>
    </row>
    <row r="317" spans="1:8" ht="35.1" customHeight="1" x14ac:dyDescent="0.25">
      <c r="A317" s="10" t="s">
        <v>345</v>
      </c>
      <c r="B317" s="38" t="s">
        <v>846</v>
      </c>
      <c r="C317" s="49" t="s">
        <v>867</v>
      </c>
      <c r="D317" s="38" t="s">
        <v>480</v>
      </c>
      <c r="E317" s="61">
        <v>5</v>
      </c>
      <c r="F317" s="2"/>
      <c r="G317" s="1">
        <f t="shared" si="48"/>
        <v>0</v>
      </c>
      <c r="H317" s="20" t="e">
        <f t="shared" si="49"/>
        <v>#DIV/0!</v>
      </c>
    </row>
    <row r="318" spans="1:8" ht="35.1" customHeight="1" x14ac:dyDescent="0.25">
      <c r="A318" s="10" t="s">
        <v>346</v>
      </c>
      <c r="B318" s="38" t="s">
        <v>847</v>
      </c>
      <c r="C318" s="49" t="s">
        <v>868</v>
      </c>
      <c r="D318" s="38" t="s">
        <v>376</v>
      </c>
      <c r="E318" s="61">
        <v>10.5</v>
      </c>
      <c r="F318" s="2"/>
      <c r="G318" s="1">
        <f t="shared" si="48"/>
        <v>0</v>
      </c>
      <c r="H318" s="20" t="e">
        <f t="shared" si="49"/>
        <v>#DIV/0!</v>
      </c>
    </row>
    <row r="319" spans="1:8" ht="35.1" customHeight="1" x14ac:dyDescent="0.25">
      <c r="A319" s="10" t="s">
        <v>347</v>
      </c>
      <c r="B319" s="38" t="s">
        <v>848</v>
      </c>
      <c r="C319" s="49" t="s">
        <v>869</v>
      </c>
      <c r="D319" s="38" t="s">
        <v>870</v>
      </c>
      <c r="E319" s="61">
        <v>3</v>
      </c>
      <c r="F319" s="2"/>
      <c r="G319" s="1">
        <f t="shared" si="48"/>
        <v>0</v>
      </c>
      <c r="H319" s="20" t="e">
        <f t="shared" si="49"/>
        <v>#DIV/0!</v>
      </c>
    </row>
    <row r="320" spans="1:8" ht="35.1" customHeight="1" x14ac:dyDescent="0.25">
      <c r="A320" s="10" t="s">
        <v>348</v>
      </c>
      <c r="B320" s="38" t="s">
        <v>849</v>
      </c>
      <c r="C320" s="49" t="s">
        <v>871</v>
      </c>
      <c r="D320" s="38" t="s">
        <v>376</v>
      </c>
      <c r="E320" s="61">
        <v>62.1</v>
      </c>
      <c r="F320" s="2"/>
      <c r="G320" s="1">
        <f t="shared" si="48"/>
        <v>0</v>
      </c>
      <c r="H320" s="20" t="e">
        <f t="shared" si="49"/>
        <v>#DIV/0!</v>
      </c>
    </row>
    <row r="321" spans="1:8" ht="35.1" customHeight="1" x14ac:dyDescent="0.25">
      <c r="A321" s="10" t="s">
        <v>349</v>
      </c>
      <c r="B321" s="38" t="s">
        <v>850</v>
      </c>
      <c r="C321" s="49" t="s">
        <v>872</v>
      </c>
      <c r="D321" s="38" t="s">
        <v>382</v>
      </c>
      <c r="E321" s="61">
        <v>34</v>
      </c>
      <c r="F321" s="2"/>
      <c r="G321" s="1">
        <f t="shared" si="48"/>
        <v>0</v>
      </c>
      <c r="H321" s="20" t="e">
        <f t="shared" si="49"/>
        <v>#DIV/0!</v>
      </c>
    </row>
    <row r="322" spans="1:8" ht="35.1" customHeight="1" x14ac:dyDescent="0.25">
      <c r="A322" s="10" t="s">
        <v>350</v>
      </c>
      <c r="B322" s="38" t="s">
        <v>851</v>
      </c>
      <c r="C322" s="49" t="s">
        <v>873</v>
      </c>
      <c r="D322" s="38" t="s">
        <v>480</v>
      </c>
      <c r="E322" s="61">
        <v>1</v>
      </c>
      <c r="F322" s="2"/>
      <c r="G322" s="1">
        <f t="shared" si="48"/>
        <v>0</v>
      </c>
      <c r="H322" s="20" t="e">
        <f t="shared" si="49"/>
        <v>#DIV/0!</v>
      </c>
    </row>
    <row r="323" spans="1:8" ht="35.1" customHeight="1" x14ac:dyDescent="0.25">
      <c r="A323" s="10" t="s">
        <v>351</v>
      </c>
      <c r="B323" s="38" t="s">
        <v>852</v>
      </c>
      <c r="C323" s="49" t="s">
        <v>874</v>
      </c>
      <c r="D323" s="38" t="s">
        <v>480</v>
      </c>
      <c r="E323" s="61">
        <v>3</v>
      </c>
      <c r="F323" s="2"/>
      <c r="G323" s="1">
        <f t="shared" si="48"/>
        <v>0</v>
      </c>
      <c r="H323" s="20" t="e">
        <f t="shared" si="49"/>
        <v>#DIV/0!</v>
      </c>
    </row>
    <row r="324" spans="1:8" ht="35.1" customHeight="1" x14ac:dyDescent="0.25">
      <c r="A324" s="10" t="s">
        <v>352</v>
      </c>
      <c r="B324" s="38" t="s">
        <v>853</v>
      </c>
      <c r="C324" s="49" t="s">
        <v>875</v>
      </c>
      <c r="D324" s="38" t="s">
        <v>480</v>
      </c>
      <c r="E324" s="61">
        <v>2</v>
      </c>
      <c r="F324" s="2"/>
      <c r="G324" s="1">
        <f t="shared" si="48"/>
        <v>0</v>
      </c>
      <c r="H324" s="20" t="e">
        <f t="shared" si="49"/>
        <v>#DIV/0!</v>
      </c>
    </row>
    <row r="325" spans="1:8" ht="35.1" customHeight="1" x14ac:dyDescent="0.25">
      <c r="A325" s="10" t="s">
        <v>353</v>
      </c>
      <c r="B325" s="38" t="s">
        <v>854</v>
      </c>
      <c r="C325" s="49" t="s">
        <v>876</v>
      </c>
      <c r="D325" s="38" t="s">
        <v>480</v>
      </c>
      <c r="E325" s="61">
        <v>1</v>
      </c>
      <c r="F325" s="2"/>
      <c r="G325" s="1">
        <f t="shared" si="48"/>
        <v>0</v>
      </c>
      <c r="H325" s="20" t="e">
        <f t="shared" si="49"/>
        <v>#DIV/0!</v>
      </c>
    </row>
    <row r="326" spans="1:8" ht="35.1" customHeight="1" x14ac:dyDescent="0.25">
      <c r="A326" s="10" t="s">
        <v>354</v>
      </c>
      <c r="B326" s="38" t="s">
        <v>855</v>
      </c>
      <c r="C326" s="49" t="s">
        <v>877</v>
      </c>
      <c r="D326" s="38" t="s">
        <v>480</v>
      </c>
      <c r="E326" s="61">
        <v>1</v>
      </c>
      <c r="F326" s="2"/>
      <c r="G326" s="1">
        <f t="shared" si="48"/>
        <v>0</v>
      </c>
      <c r="H326" s="20" t="e">
        <f t="shared" si="49"/>
        <v>#DIV/0!</v>
      </c>
    </row>
    <row r="327" spans="1:8" ht="35.1" customHeight="1" x14ac:dyDescent="0.25">
      <c r="A327" s="10" t="s">
        <v>355</v>
      </c>
      <c r="B327" s="38" t="s">
        <v>856</v>
      </c>
      <c r="C327" s="49" t="s">
        <v>878</v>
      </c>
      <c r="D327" s="38" t="s">
        <v>480</v>
      </c>
      <c r="E327" s="61">
        <v>1</v>
      </c>
      <c r="F327" s="2"/>
      <c r="G327" s="1">
        <f t="shared" si="48"/>
        <v>0</v>
      </c>
      <c r="H327" s="20" t="e">
        <f t="shared" si="49"/>
        <v>#DIV/0!</v>
      </c>
    </row>
    <row r="328" spans="1:8" ht="35.1" customHeight="1" x14ac:dyDescent="0.25">
      <c r="A328" s="10" t="s">
        <v>356</v>
      </c>
      <c r="B328" s="38" t="s">
        <v>857</v>
      </c>
      <c r="C328" s="49" t="s">
        <v>879</v>
      </c>
      <c r="D328" s="38" t="s">
        <v>480</v>
      </c>
      <c r="E328" s="61">
        <v>2</v>
      </c>
      <c r="F328" s="2"/>
      <c r="G328" s="1">
        <f t="shared" si="48"/>
        <v>0</v>
      </c>
      <c r="H328" s="20" t="e">
        <f t="shared" si="49"/>
        <v>#DIV/0!</v>
      </c>
    </row>
    <row r="329" spans="1:8" ht="35.1" customHeight="1" x14ac:dyDescent="0.25">
      <c r="A329" s="10" t="s">
        <v>357</v>
      </c>
      <c r="B329" s="38" t="s">
        <v>858</v>
      </c>
      <c r="C329" s="49" t="s">
        <v>880</v>
      </c>
      <c r="D329" s="38" t="s">
        <v>480</v>
      </c>
      <c r="E329" s="61">
        <v>1</v>
      </c>
      <c r="F329" s="2"/>
      <c r="G329" s="1">
        <f t="shared" si="48"/>
        <v>0</v>
      </c>
      <c r="H329" s="20" t="e">
        <f t="shared" si="49"/>
        <v>#DIV/0!</v>
      </c>
    </row>
    <row r="330" spans="1:8" ht="35.1" customHeight="1" x14ac:dyDescent="0.25">
      <c r="A330" s="10" t="s">
        <v>358</v>
      </c>
      <c r="B330" s="38" t="s">
        <v>859</v>
      </c>
      <c r="C330" s="49" t="s">
        <v>881</v>
      </c>
      <c r="D330" s="38" t="s">
        <v>480</v>
      </c>
      <c r="E330" s="61">
        <v>2</v>
      </c>
      <c r="F330" s="2"/>
      <c r="G330" s="1">
        <f t="shared" si="48"/>
        <v>0</v>
      </c>
      <c r="H330" s="20" t="e">
        <f t="shared" si="49"/>
        <v>#DIV/0!</v>
      </c>
    </row>
    <row r="331" spans="1:8" ht="35.1" customHeight="1" x14ac:dyDescent="0.25">
      <c r="A331" s="10" t="s">
        <v>359</v>
      </c>
      <c r="B331" s="38" t="s">
        <v>860</v>
      </c>
      <c r="C331" s="49" t="s">
        <v>882</v>
      </c>
      <c r="D331" s="38" t="s">
        <v>480</v>
      </c>
      <c r="E331" s="61">
        <v>2</v>
      </c>
      <c r="F331" s="2"/>
      <c r="G331" s="1">
        <f>ROUND((E331*F331),2)</f>
        <v>0</v>
      </c>
      <c r="H331" s="20" t="e">
        <f>G331*100/$G$359</f>
        <v>#DIV/0!</v>
      </c>
    </row>
    <row r="332" spans="1:8" ht="35.1" customHeight="1" x14ac:dyDescent="0.25">
      <c r="A332" s="93" t="s">
        <v>11</v>
      </c>
      <c r="B332" s="94"/>
      <c r="C332" s="94"/>
      <c r="D332" s="94"/>
      <c r="E332" s="94"/>
      <c r="F332" s="95"/>
      <c r="G332" s="73">
        <f>SUM(G311:G331)</f>
        <v>0</v>
      </c>
      <c r="H332" s="74" t="e">
        <f>G332*100/$G$359</f>
        <v>#DIV/0!</v>
      </c>
    </row>
    <row r="333" spans="1:8" ht="20.100000000000001" customHeight="1" x14ac:dyDescent="0.25">
      <c r="A333" s="96"/>
      <c r="B333" s="97"/>
      <c r="C333" s="97"/>
      <c r="D333" s="97"/>
      <c r="E333" s="97"/>
      <c r="F333" s="97"/>
      <c r="G333" s="97"/>
      <c r="H333" s="98"/>
    </row>
    <row r="334" spans="1:8" ht="35.1" customHeight="1" x14ac:dyDescent="0.25">
      <c r="A334" s="36">
        <v>19</v>
      </c>
      <c r="B334" s="90" t="s">
        <v>883</v>
      </c>
      <c r="C334" s="91"/>
      <c r="D334" s="91"/>
      <c r="E334" s="91"/>
      <c r="F334" s="91"/>
      <c r="G334" s="91"/>
      <c r="H334" s="92"/>
    </row>
    <row r="335" spans="1:8" ht="35.1" customHeight="1" x14ac:dyDescent="0.25">
      <c r="A335" s="10" t="s">
        <v>128</v>
      </c>
      <c r="B335" s="56" t="s">
        <v>844</v>
      </c>
      <c r="C335" s="57" t="s">
        <v>861</v>
      </c>
      <c r="D335" s="58" t="s">
        <v>382</v>
      </c>
      <c r="E335" s="68">
        <v>26.05</v>
      </c>
      <c r="F335" s="2"/>
      <c r="G335" s="1">
        <f>ROUND((E335*F335),2)</f>
        <v>0</v>
      </c>
      <c r="H335" s="20" t="e">
        <f>G335*100/$G$359</f>
        <v>#DIV/0!</v>
      </c>
    </row>
    <row r="336" spans="1:8" ht="35.1" customHeight="1" x14ac:dyDescent="0.25">
      <c r="A336" s="10" t="s">
        <v>129</v>
      </c>
      <c r="B336" s="56" t="s">
        <v>841</v>
      </c>
      <c r="C336" s="57" t="s">
        <v>862</v>
      </c>
      <c r="D336" s="58" t="s">
        <v>376</v>
      </c>
      <c r="E336" s="68">
        <v>82.54</v>
      </c>
      <c r="F336" s="2"/>
      <c r="G336" s="1">
        <f t="shared" ref="G336:G342" si="50">ROUND((E336*F336),2)</f>
        <v>0</v>
      </c>
      <c r="H336" s="20" t="e">
        <f t="shared" ref="H336:H342" si="51">G336*100/$G$359</f>
        <v>#DIV/0!</v>
      </c>
    </row>
    <row r="337" spans="1:8" ht="35.1" customHeight="1" x14ac:dyDescent="0.25">
      <c r="A337" s="10" t="s">
        <v>360</v>
      </c>
      <c r="B337" s="56" t="s">
        <v>842</v>
      </c>
      <c r="C337" s="57" t="s">
        <v>863</v>
      </c>
      <c r="D337" s="58" t="s">
        <v>376</v>
      </c>
      <c r="E337" s="68">
        <v>167.25</v>
      </c>
      <c r="F337" s="2"/>
      <c r="G337" s="1">
        <f t="shared" si="50"/>
        <v>0</v>
      </c>
      <c r="H337" s="20" t="e">
        <f t="shared" si="51"/>
        <v>#DIV/0!</v>
      </c>
    </row>
    <row r="338" spans="1:8" ht="35.1" customHeight="1" x14ac:dyDescent="0.25">
      <c r="A338" s="10" t="s">
        <v>361</v>
      </c>
      <c r="B338" s="9" t="s">
        <v>843</v>
      </c>
      <c r="C338" s="49" t="s">
        <v>864</v>
      </c>
      <c r="D338" s="38" t="s">
        <v>376</v>
      </c>
      <c r="E338" s="67">
        <v>167.25</v>
      </c>
      <c r="F338" s="2"/>
      <c r="G338" s="1">
        <f t="shared" si="50"/>
        <v>0</v>
      </c>
      <c r="H338" s="20" t="e">
        <f t="shared" si="51"/>
        <v>#DIV/0!</v>
      </c>
    </row>
    <row r="339" spans="1:8" ht="35.1" customHeight="1" x14ac:dyDescent="0.25">
      <c r="A339" s="10" t="s">
        <v>362</v>
      </c>
      <c r="B339" s="9" t="s">
        <v>884</v>
      </c>
      <c r="C339" s="49" t="s">
        <v>886</v>
      </c>
      <c r="D339" s="38" t="s">
        <v>887</v>
      </c>
      <c r="E339" s="67">
        <v>1</v>
      </c>
      <c r="F339" s="2"/>
      <c r="G339" s="1">
        <f t="shared" si="50"/>
        <v>0</v>
      </c>
      <c r="H339" s="20" t="e">
        <f t="shared" si="51"/>
        <v>#DIV/0!</v>
      </c>
    </row>
    <row r="340" spans="1:8" ht="35.1" customHeight="1" x14ac:dyDescent="0.25">
      <c r="A340" s="10" t="s">
        <v>363</v>
      </c>
      <c r="B340" s="38" t="s">
        <v>848</v>
      </c>
      <c r="C340" s="49" t="s">
        <v>869</v>
      </c>
      <c r="D340" s="38" t="s">
        <v>870</v>
      </c>
      <c r="E340" s="61">
        <v>3</v>
      </c>
      <c r="F340" s="2"/>
      <c r="G340" s="1">
        <f t="shared" si="50"/>
        <v>0</v>
      </c>
      <c r="H340" s="20" t="e">
        <f t="shared" si="51"/>
        <v>#DIV/0!</v>
      </c>
    </row>
    <row r="341" spans="1:8" ht="35.1" customHeight="1" x14ac:dyDescent="0.25">
      <c r="A341" s="10" t="s">
        <v>364</v>
      </c>
      <c r="B341" s="38" t="s">
        <v>885</v>
      </c>
      <c r="C341" s="49" t="s">
        <v>888</v>
      </c>
      <c r="D341" s="38" t="s">
        <v>376</v>
      </c>
      <c r="E341" s="61">
        <v>90</v>
      </c>
      <c r="F341" s="2"/>
      <c r="G341" s="1">
        <f t="shared" si="50"/>
        <v>0</v>
      </c>
      <c r="H341" s="20" t="e">
        <f t="shared" si="51"/>
        <v>#DIV/0!</v>
      </c>
    </row>
    <row r="342" spans="1:8" ht="35.1" customHeight="1" x14ac:dyDescent="0.25">
      <c r="A342" s="10" t="s">
        <v>365</v>
      </c>
      <c r="B342" s="38" t="s">
        <v>849</v>
      </c>
      <c r="C342" s="49" t="s">
        <v>871</v>
      </c>
      <c r="D342" s="38" t="s">
        <v>376</v>
      </c>
      <c r="E342" s="61">
        <v>35.82</v>
      </c>
      <c r="F342" s="2"/>
      <c r="G342" s="1">
        <f t="shared" si="50"/>
        <v>0</v>
      </c>
      <c r="H342" s="20" t="e">
        <f t="shared" si="51"/>
        <v>#DIV/0!</v>
      </c>
    </row>
    <row r="343" spans="1:8" ht="35.1" customHeight="1" x14ac:dyDescent="0.25">
      <c r="A343" s="10" t="s">
        <v>366</v>
      </c>
      <c r="B343" s="38" t="s">
        <v>850</v>
      </c>
      <c r="C343" s="49" t="s">
        <v>872</v>
      </c>
      <c r="D343" s="38" t="s">
        <v>382</v>
      </c>
      <c r="E343" s="61">
        <v>19.899999999999999</v>
      </c>
      <c r="F343" s="2"/>
      <c r="G343" s="1">
        <f>ROUND((E343*F343),2)</f>
        <v>0</v>
      </c>
      <c r="H343" s="20" t="e">
        <f>G343*100/$G$359</f>
        <v>#DIV/0!</v>
      </c>
    </row>
    <row r="344" spans="1:8" ht="35.1" customHeight="1" x14ac:dyDescent="0.25">
      <c r="A344" s="93" t="s">
        <v>11</v>
      </c>
      <c r="B344" s="94"/>
      <c r="C344" s="94"/>
      <c r="D344" s="94"/>
      <c r="E344" s="94"/>
      <c r="F344" s="95"/>
      <c r="G344" s="73">
        <f>SUM(G335:G343)</f>
        <v>0</v>
      </c>
      <c r="H344" s="74" t="e">
        <f>G344*100/$G$359</f>
        <v>#DIV/0!</v>
      </c>
    </row>
    <row r="345" spans="1:8" ht="20.100000000000001" customHeight="1" x14ac:dyDescent="0.25">
      <c r="A345" s="96"/>
      <c r="B345" s="97"/>
      <c r="C345" s="97"/>
      <c r="D345" s="97"/>
      <c r="E345" s="97"/>
      <c r="F345" s="97"/>
      <c r="G345" s="97"/>
      <c r="H345" s="98"/>
    </row>
    <row r="346" spans="1:8" ht="35.1" customHeight="1" x14ac:dyDescent="0.25">
      <c r="A346" s="36">
        <v>20</v>
      </c>
      <c r="B346" s="90" t="s">
        <v>889</v>
      </c>
      <c r="C346" s="91"/>
      <c r="D346" s="91"/>
      <c r="E346" s="91"/>
      <c r="F346" s="91"/>
      <c r="G346" s="91"/>
      <c r="H346" s="92"/>
    </row>
    <row r="347" spans="1:8" ht="35.1" customHeight="1" x14ac:dyDescent="0.25">
      <c r="A347" s="10" t="s">
        <v>130</v>
      </c>
      <c r="B347" s="38" t="s">
        <v>909</v>
      </c>
      <c r="C347" s="49" t="s">
        <v>895</v>
      </c>
      <c r="D347" s="38" t="s">
        <v>382</v>
      </c>
      <c r="E347" s="61">
        <v>154.70000000000002</v>
      </c>
      <c r="F347" s="2"/>
      <c r="G347" s="1">
        <f>ROUND((E347*F347),2)</f>
        <v>0</v>
      </c>
      <c r="H347" s="20" t="e">
        <f>G347*100/$G$359</f>
        <v>#DIV/0!</v>
      </c>
    </row>
    <row r="348" spans="1:8" ht="35.1" customHeight="1" x14ac:dyDescent="0.25">
      <c r="A348" s="10" t="s">
        <v>131</v>
      </c>
      <c r="B348" s="38" t="s">
        <v>890</v>
      </c>
      <c r="C348" s="49" t="s">
        <v>896</v>
      </c>
      <c r="D348" s="38" t="s">
        <v>376</v>
      </c>
      <c r="E348" s="61">
        <v>34.5</v>
      </c>
      <c r="F348" s="2"/>
      <c r="G348" s="1">
        <f t="shared" ref="G348:G356" si="52">ROUND((E348*F348),2)</f>
        <v>0</v>
      </c>
      <c r="H348" s="20" t="e">
        <f t="shared" ref="H348:H356" si="53">G348*100/$G$359</f>
        <v>#DIV/0!</v>
      </c>
    </row>
    <row r="349" spans="1:8" ht="35.1" customHeight="1" x14ac:dyDescent="0.25">
      <c r="A349" s="10" t="s">
        <v>374</v>
      </c>
      <c r="B349" s="38" t="s">
        <v>849</v>
      </c>
      <c r="C349" s="49" t="s">
        <v>897</v>
      </c>
      <c r="D349" s="38" t="s">
        <v>376</v>
      </c>
      <c r="E349" s="61">
        <v>35.460000000000008</v>
      </c>
      <c r="F349" s="2"/>
      <c r="G349" s="1">
        <f t="shared" si="52"/>
        <v>0</v>
      </c>
      <c r="H349" s="20" t="e">
        <f t="shared" si="53"/>
        <v>#DIV/0!</v>
      </c>
    </row>
    <row r="350" spans="1:8" ht="35.1" customHeight="1" x14ac:dyDescent="0.25">
      <c r="A350" s="10" t="s">
        <v>367</v>
      </c>
      <c r="B350" s="38" t="s">
        <v>850</v>
      </c>
      <c r="C350" s="49" t="s">
        <v>898</v>
      </c>
      <c r="D350" s="38" t="s">
        <v>382</v>
      </c>
      <c r="E350" s="61">
        <v>43.300000000000004</v>
      </c>
      <c r="F350" s="2"/>
      <c r="G350" s="1">
        <f t="shared" si="52"/>
        <v>0</v>
      </c>
      <c r="H350" s="20" t="e">
        <f t="shared" si="53"/>
        <v>#DIV/0!</v>
      </c>
    </row>
    <row r="351" spans="1:8" ht="35.1" customHeight="1" x14ac:dyDescent="0.25">
      <c r="A351" s="10" t="s">
        <v>368</v>
      </c>
      <c r="B351" s="38" t="s">
        <v>891</v>
      </c>
      <c r="C351" s="49" t="s">
        <v>899</v>
      </c>
      <c r="D351" s="38" t="s">
        <v>376</v>
      </c>
      <c r="E351" s="61">
        <v>5.0599999999999996</v>
      </c>
      <c r="F351" s="2"/>
      <c r="G351" s="1">
        <f t="shared" si="52"/>
        <v>0</v>
      </c>
      <c r="H351" s="20" t="e">
        <f t="shared" si="53"/>
        <v>#DIV/0!</v>
      </c>
    </row>
    <row r="352" spans="1:8" ht="35.1" customHeight="1" x14ac:dyDescent="0.25">
      <c r="A352" s="10" t="s">
        <v>369</v>
      </c>
      <c r="B352" s="38" t="s">
        <v>892</v>
      </c>
      <c r="C352" s="49" t="s">
        <v>900</v>
      </c>
      <c r="D352" s="38" t="s">
        <v>376</v>
      </c>
      <c r="E352" s="61">
        <v>5.4</v>
      </c>
      <c r="F352" s="2"/>
      <c r="G352" s="1">
        <f t="shared" si="52"/>
        <v>0</v>
      </c>
      <c r="H352" s="20" t="e">
        <f t="shared" si="53"/>
        <v>#DIV/0!</v>
      </c>
    </row>
    <row r="353" spans="1:8" ht="35.1" customHeight="1" x14ac:dyDescent="0.25">
      <c r="A353" s="10" t="s">
        <v>370</v>
      </c>
      <c r="B353" s="38" t="s">
        <v>893</v>
      </c>
      <c r="C353" s="49" t="s">
        <v>901</v>
      </c>
      <c r="D353" s="38" t="s">
        <v>376</v>
      </c>
      <c r="E353" s="61">
        <v>79.460000000000008</v>
      </c>
      <c r="F353" s="2"/>
      <c r="G353" s="1">
        <f t="shared" si="52"/>
        <v>0</v>
      </c>
      <c r="H353" s="20" t="e">
        <f t="shared" si="53"/>
        <v>#DIV/0!</v>
      </c>
    </row>
    <row r="354" spans="1:8" ht="35.1" customHeight="1" x14ac:dyDescent="0.25">
      <c r="A354" s="10" t="s">
        <v>371</v>
      </c>
      <c r="B354" s="38" t="s">
        <v>548</v>
      </c>
      <c r="C354" s="49" t="s">
        <v>552</v>
      </c>
      <c r="D354" s="38" t="s">
        <v>376</v>
      </c>
      <c r="E354" s="61">
        <v>582.9</v>
      </c>
      <c r="F354" s="2"/>
      <c r="G354" s="1">
        <f t="shared" si="52"/>
        <v>0</v>
      </c>
      <c r="H354" s="20" t="e">
        <f t="shared" si="53"/>
        <v>#DIV/0!</v>
      </c>
    </row>
    <row r="355" spans="1:8" ht="35.1" customHeight="1" x14ac:dyDescent="0.25">
      <c r="A355" s="10" t="s">
        <v>372</v>
      </c>
      <c r="B355" s="9" t="s">
        <v>549</v>
      </c>
      <c r="C355" s="37" t="s">
        <v>553</v>
      </c>
      <c r="D355" s="9" t="s">
        <v>376</v>
      </c>
      <c r="E355" s="67">
        <v>582.9</v>
      </c>
      <c r="F355" s="2"/>
      <c r="G355" s="1">
        <f t="shared" si="52"/>
        <v>0</v>
      </c>
      <c r="H355" s="20" t="e">
        <f t="shared" si="53"/>
        <v>#DIV/0!</v>
      </c>
    </row>
    <row r="356" spans="1:8" ht="35.1" customHeight="1" x14ac:dyDescent="0.25">
      <c r="A356" s="10" t="s">
        <v>373</v>
      </c>
      <c r="B356" s="9" t="s">
        <v>894</v>
      </c>
      <c r="C356" s="37" t="s">
        <v>902</v>
      </c>
      <c r="D356" s="9" t="s">
        <v>376</v>
      </c>
      <c r="E356" s="67">
        <v>3.6</v>
      </c>
      <c r="F356" s="2"/>
      <c r="G356" s="1">
        <f t="shared" si="52"/>
        <v>0</v>
      </c>
      <c r="H356" s="20" t="e">
        <f t="shared" si="53"/>
        <v>#DIV/0!</v>
      </c>
    </row>
    <row r="357" spans="1:8" ht="35.1" customHeight="1" x14ac:dyDescent="0.25">
      <c r="A357" s="93" t="s">
        <v>11</v>
      </c>
      <c r="B357" s="94"/>
      <c r="C357" s="94"/>
      <c r="D357" s="94"/>
      <c r="E357" s="94"/>
      <c r="F357" s="95"/>
      <c r="G357" s="73">
        <f>SUM(G347:G356)</f>
        <v>0</v>
      </c>
      <c r="H357" s="74" t="e">
        <f>G357*100/$G$359</f>
        <v>#DIV/0!</v>
      </c>
    </row>
    <row r="358" spans="1:8" ht="20.100000000000001" customHeight="1" x14ac:dyDescent="0.25">
      <c r="A358" s="96"/>
      <c r="B358" s="97"/>
      <c r="C358" s="97"/>
      <c r="D358" s="97"/>
      <c r="E358" s="97"/>
      <c r="F358" s="97"/>
      <c r="G358" s="97"/>
      <c r="H358" s="98"/>
    </row>
    <row r="359" spans="1:8" ht="35.1" customHeight="1" x14ac:dyDescent="0.25">
      <c r="A359" s="78" t="s">
        <v>33</v>
      </c>
      <c r="B359" s="78"/>
      <c r="C359" s="78"/>
      <c r="D359" s="78"/>
      <c r="E359" s="78"/>
      <c r="F359" s="78"/>
      <c r="G359" s="72">
        <f>G22+G29+G46+G74+G81+G99+G107+G112+G357+G344+G332+G308+G222+G213+G204+G180+G156+G140+G133+G123</f>
        <v>0</v>
      </c>
      <c r="H359" s="72" t="e">
        <f>H22+H29+H46+H74+H81+H99+H107+H112+H123+H133+H140+H156+H180+H204+H213+H222+H308+H332+H344+H357</f>
        <v>#DIV/0!</v>
      </c>
    </row>
  </sheetData>
  <sheetProtection selectLockedCells="1"/>
  <mergeCells count="84">
    <mergeCell ref="B126:H126"/>
    <mergeCell ref="B263:H263"/>
    <mergeCell ref="B287:H287"/>
    <mergeCell ref="B96:H96"/>
    <mergeCell ref="B206:H206"/>
    <mergeCell ref="A213:F213"/>
    <mergeCell ref="A124:H124"/>
    <mergeCell ref="B114:H114"/>
    <mergeCell ref="A123:F123"/>
    <mergeCell ref="B125:H125"/>
    <mergeCell ref="B109:H109"/>
    <mergeCell ref="A113:H113"/>
    <mergeCell ref="A112:F112"/>
    <mergeCell ref="A108:H108"/>
    <mergeCell ref="B215:H215"/>
    <mergeCell ref="A222:F222"/>
    <mergeCell ref="B57:H57"/>
    <mergeCell ref="B64:H64"/>
    <mergeCell ref="B70:H70"/>
    <mergeCell ref="B72:H72"/>
    <mergeCell ref="B77:H77"/>
    <mergeCell ref="B49:H49"/>
    <mergeCell ref="B39:H39"/>
    <mergeCell ref="B32:H32"/>
    <mergeCell ref="B182:H182"/>
    <mergeCell ref="A204:F204"/>
    <mergeCell ref="A156:F156"/>
    <mergeCell ref="A133:F133"/>
    <mergeCell ref="A134:H134"/>
    <mergeCell ref="A157:H157"/>
    <mergeCell ref="A181:H181"/>
    <mergeCell ref="B135:H135"/>
    <mergeCell ref="A140:F140"/>
    <mergeCell ref="A141:H141"/>
    <mergeCell ref="B142:H142"/>
    <mergeCell ref="B158:H158"/>
    <mergeCell ref="A180:F180"/>
    <mergeCell ref="A223:H223"/>
    <mergeCell ref="A205:H205"/>
    <mergeCell ref="A214:H214"/>
    <mergeCell ref="A358:H358"/>
    <mergeCell ref="B346:H346"/>
    <mergeCell ref="A357:F357"/>
    <mergeCell ref="B224:H224"/>
    <mergeCell ref="A308:F308"/>
    <mergeCell ref="A309:H309"/>
    <mergeCell ref="B310:H310"/>
    <mergeCell ref="A333:H333"/>
    <mergeCell ref="B334:H334"/>
    <mergeCell ref="A344:F344"/>
    <mergeCell ref="A345:H345"/>
    <mergeCell ref="A332:F332"/>
    <mergeCell ref="B101:H101"/>
    <mergeCell ref="A107:F107"/>
    <mergeCell ref="B76:H76"/>
    <mergeCell ref="B83:H83"/>
    <mergeCell ref="A74:F74"/>
    <mergeCell ref="A75:H75"/>
    <mergeCell ref="A82:H82"/>
    <mergeCell ref="A81:F81"/>
    <mergeCell ref="A99:F99"/>
    <mergeCell ref="B84:H84"/>
    <mergeCell ref="B93:H93"/>
    <mergeCell ref="A9:H9"/>
    <mergeCell ref="B31:H31"/>
    <mergeCell ref="A23:H23"/>
    <mergeCell ref="A30:H30"/>
    <mergeCell ref="B48:H48"/>
    <mergeCell ref="A359:F359"/>
    <mergeCell ref="B3:H3"/>
    <mergeCell ref="A1:H2"/>
    <mergeCell ref="B4:H4"/>
    <mergeCell ref="B5:H5"/>
    <mergeCell ref="B6:H6"/>
    <mergeCell ref="B8:H8"/>
    <mergeCell ref="A100:H100"/>
    <mergeCell ref="B7:H7"/>
    <mergeCell ref="A11:H11"/>
    <mergeCell ref="A47:H47"/>
    <mergeCell ref="B12:H12"/>
    <mergeCell ref="A22:F22"/>
    <mergeCell ref="A46:F46"/>
    <mergeCell ref="B24:H24"/>
    <mergeCell ref="A29:F29"/>
  </mergeCells>
  <phoneticPr fontId="15" type="noConversion"/>
  <conditionalFormatting sqref="B225">
    <cfRule type="expression" dxfId="8" priority="84" stopIfTrue="1">
      <formula>$C225=1</formula>
    </cfRule>
    <cfRule type="expression" dxfId="7" priority="85" stopIfTrue="1">
      <formula>OR($C225=0,$C225=2,$C225=3,$C225=4)</formula>
    </cfRule>
  </conditionalFormatting>
  <conditionalFormatting sqref="E137">
    <cfRule type="cellIs" dxfId="6" priority="9" stopIfTrue="1" operator="equal">
      <formula>0</formula>
    </cfRule>
  </conditionalFormatting>
  <conditionalFormatting sqref="E311:E331">
    <cfRule type="cellIs" dxfId="5" priority="5" stopIfTrue="1" operator="equal">
      <formula>0</formula>
    </cfRule>
  </conditionalFormatting>
  <conditionalFormatting sqref="E335:E343">
    <cfRule type="cellIs" dxfId="4" priority="3" stopIfTrue="1" operator="equal">
      <formula>0</formula>
    </cfRule>
  </conditionalFormatting>
  <conditionalFormatting sqref="E347:E354">
    <cfRule type="cellIs" dxfId="3" priority="1" stopIfTrue="1" operator="equal">
      <formula>0</formula>
    </cfRule>
  </conditionalFormatting>
  <conditionalFormatting sqref="F50:F56 F58:F63 F65:F69 F71 F73">
    <cfRule type="expression" dxfId="2" priority="134" stopIfTrue="1">
      <formula>$C50=1</formula>
    </cfRule>
    <cfRule type="expression" dxfId="1" priority="135" stopIfTrue="1">
      <formula>OR($C50=0,$C50=2,$C50=3,$C50=4)</formula>
    </cfRule>
  </conditionalFormatting>
  <dataValidations count="2">
    <dataValidation allowBlank="1" showInputMessage="1" showErrorMessage="1" prompt="A entrada de quantidades é feita na coluna AJ se acompanhamento por BM, ou na aba &quot;Memória de Cálculo/PLQ&quot; se acompanhamento por PLE." sqref="E13:E19" xr:uid="{80A5B373-5CFB-49EB-88E5-A8AA1FFE710B}"/>
    <dataValidation allowBlank="1" showInputMessage="1" showErrorMessage="1" prompt="Para Orçamento Proposto, o Preço Unitário é resultado do produto do Custo Unitário pelo BDI._x000a_Para Orçamento Licitado, deve ser preenchido na Coluna AL." sqref="F50:F56 F58:F63 F65:F69 F71 F73" xr:uid="{0E96384B-151B-4EEA-9E85-FDFF3A44B0A7}"/>
  </dataValidations>
  <printOptions horizontalCentered="1" verticalCentered="1"/>
  <pageMargins left="0.39370078740157483" right="0.39370078740157483" top="1.1811023622047245" bottom="0.78740157480314965" header="0.19685039370078741" footer="0.19685039370078741"/>
  <pageSetup paperSize="9" scale="60" orientation="portrait" horizontalDpi="4294967295" verticalDpi="4294967295" r:id="rId1"/>
  <headerFooter>
    <oddFooter>&amp;C&amp;"Arial,Normal"&amp;9Página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8"/>
  <sheetViews>
    <sheetView topLeftCell="B1" zoomScale="85" zoomScaleNormal="85" zoomScaleSheetLayoutView="100" workbookViewId="0">
      <selection activeCell="C5" sqref="C5:X5"/>
    </sheetView>
  </sheetViews>
  <sheetFormatPr defaultRowHeight="15" x14ac:dyDescent="0.25"/>
  <cols>
    <col min="1" max="1" width="16.42578125" customWidth="1"/>
    <col min="2" max="2" width="15" customWidth="1"/>
    <col min="5" max="5" width="12.28515625" customWidth="1"/>
    <col min="6" max="6" width="12.7109375" customWidth="1"/>
    <col min="7" max="7" width="12.85546875" customWidth="1"/>
    <col min="8" max="8" width="13.5703125" customWidth="1"/>
    <col min="9" max="9" width="13.42578125" customWidth="1"/>
    <col min="10" max="10" width="14.5703125" customWidth="1"/>
    <col min="11" max="11" width="13.42578125" customWidth="1"/>
    <col min="12" max="12" width="14.5703125" customWidth="1"/>
    <col min="13" max="13" width="13.42578125" customWidth="1"/>
    <col min="14" max="14" width="14.5703125" customWidth="1"/>
    <col min="15" max="15" width="13.42578125" customWidth="1"/>
    <col min="16" max="16" width="14.5703125" customWidth="1"/>
    <col min="17" max="22" width="13.42578125" customWidth="1"/>
    <col min="23" max="23" width="16.28515625" customWidth="1"/>
    <col min="24" max="24" width="18.7109375" customWidth="1"/>
  </cols>
  <sheetData>
    <row r="1" spans="1:24" ht="24.95" customHeight="1" x14ac:dyDescent="0.25">
      <c r="A1" s="131" t="s">
        <v>22</v>
      </c>
      <c r="B1" s="131"/>
      <c r="C1" s="131"/>
      <c r="D1" s="131"/>
      <c r="E1" s="131"/>
      <c r="F1" s="131"/>
      <c r="G1" s="131"/>
      <c r="H1" s="131"/>
      <c r="I1" s="131"/>
      <c r="J1" s="131"/>
      <c r="K1" s="131"/>
      <c r="L1" s="131"/>
      <c r="M1" s="131"/>
      <c r="N1" s="131"/>
      <c r="O1" s="131"/>
      <c r="P1" s="131"/>
      <c r="Q1" s="131"/>
      <c r="R1" s="131"/>
      <c r="S1" s="131"/>
      <c r="T1" s="131"/>
      <c r="U1" s="131"/>
      <c r="V1" s="131"/>
      <c r="W1" s="131"/>
      <c r="X1" s="131"/>
    </row>
    <row r="2" spans="1:24" ht="24.95" customHeight="1" x14ac:dyDescent="0.25">
      <c r="A2" s="131"/>
      <c r="B2" s="131"/>
      <c r="C2" s="131"/>
      <c r="D2" s="131"/>
      <c r="E2" s="131"/>
      <c r="F2" s="131"/>
      <c r="G2" s="131"/>
      <c r="H2" s="131"/>
      <c r="I2" s="131"/>
      <c r="J2" s="131"/>
      <c r="K2" s="131"/>
      <c r="L2" s="131"/>
      <c r="M2" s="131"/>
      <c r="N2" s="131"/>
      <c r="O2" s="131"/>
      <c r="P2" s="131"/>
      <c r="Q2" s="131"/>
      <c r="R2" s="131"/>
      <c r="S2" s="131"/>
      <c r="T2" s="131"/>
      <c r="U2" s="131"/>
      <c r="V2" s="131"/>
      <c r="W2" s="131"/>
      <c r="X2" s="131"/>
    </row>
    <row r="3" spans="1:24" ht="7.5" customHeight="1" x14ac:dyDescent="0.25">
      <c r="A3" s="131"/>
      <c r="B3" s="131"/>
      <c r="C3" s="131"/>
      <c r="D3" s="131"/>
      <c r="E3" s="131"/>
      <c r="F3" s="131"/>
      <c r="G3" s="131"/>
      <c r="H3" s="131"/>
      <c r="I3" s="131"/>
      <c r="J3" s="131"/>
      <c r="K3" s="131"/>
      <c r="L3" s="131"/>
      <c r="M3" s="131"/>
      <c r="N3" s="131"/>
      <c r="O3" s="131"/>
      <c r="P3" s="131"/>
      <c r="Q3" s="131"/>
      <c r="R3" s="131"/>
      <c r="S3" s="131"/>
      <c r="T3" s="131"/>
      <c r="U3" s="131"/>
      <c r="V3" s="131"/>
      <c r="W3" s="131"/>
      <c r="X3" s="131"/>
    </row>
    <row r="4" spans="1:24" ht="24.95" customHeight="1" x14ac:dyDescent="0.25">
      <c r="A4" s="11" t="s">
        <v>5</v>
      </c>
      <c r="B4" s="64" t="str">
        <f>'PLANILHA ORÇAMENTÁRIA'!A3</f>
        <v>OBRA:</v>
      </c>
      <c r="C4" s="158" t="str">
        <f>'PLANILHA ORÇAMENTÁRIA'!B3</f>
        <v>OBRA DE EXECUÇÃO DO NOVO CENTRO DE EDUCAÇÃO INFANTIL NOSSA SENHORA DA SALETE</v>
      </c>
      <c r="D4" s="159"/>
      <c r="E4" s="159"/>
      <c r="F4" s="159"/>
      <c r="G4" s="159"/>
      <c r="H4" s="159"/>
      <c r="I4" s="159"/>
      <c r="J4" s="159"/>
      <c r="K4" s="159"/>
      <c r="L4" s="159"/>
      <c r="M4" s="159"/>
      <c r="N4" s="159"/>
      <c r="O4" s="159"/>
      <c r="P4" s="159"/>
      <c r="Q4" s="159"/>
      <c r="R4" s="159"/>
      <c r="S4" s="159"/>
      <c r="T4" s="159"/>
      <c r="U4" s="159"/>
      <c r="V4" s="159"/>
      <c r="W4" s="159"/>
      <c r="X4" s="160"/>
    </row>
    <row r="5" spans="1:24" ht="24.95" customHeight="1" x14ac:dyDescent="0.25">
      <c r="A5" s="11" t="str">
        <f>'PLANILHA ORÇAMENTÁRIA'!A4</f>
        <v>CE nº</v>
      </c>
      <c r="B5" s="64" t="str">
        <f>'PLANILHA ORÇAMENTÁRIA'!A4</f>
        <v>CE nº</v>
      </c>
      <c r="C5" s="161" t="str">
        <f>'PLANILHA ORÇAMENTÁRIA'!B4</f>
        <v>9/2025/PMMG</v>
      </c>
      <c r="D5" s="162"/>
      <c r="E5" s="162"/>
      <c r="F5" s="162"/>
      <c r="G5" s="162"/>
      <c r="H5" s="162"/>
      <c r="I5" s="162"/>
      <c r="J5" s="162"/>
      <c r="K5" s="162"/>
      <c r="L5" s="162"/>
      <c r="M5" s="162"/>
      <c r="N5" s="162"/>
      <c r="O5" s="162"/>
      <c r="P5" s="162"/>
      <c r="Q5" s="162"/>
      <c r="R5" s="162"/>
      <c r="S5" s="162"/>
      <c r="T5" s="162"/>
      <c r="U5" s="162"/>
      <c r="V5" s="162"/>
      <c r="W5" s="162"/>
      <c r="X5" s="163"/>
    </row>
    <row r="6" spans="1:24" ht="24.95" customHeight="1" x14ac:dyDescent="0.25">
      <c r="A6" s="11" t="s">
        <v>6</v>
      </c>
      <c r="B6" s="64" t="str">
        <f>'PLANILHA ORÇAMENTÁRIA'!A5</f>
        <v>Valor Total:</v>
      </c>
      <c r="C6" s="164">
        <f>'PLANILHA ORÇAMENTÁRIA'!C5</f>
        <v>0</v>
      </c>
      <c r="D6" s="165"/>
      <c r="E6" s="165"/>
      <c r="F6" s="165"/>
      <c r="G6" s="165"/>
      <c r="H6" s="165"/>
      <c r="I6" s="165"/>
      <c r="J6" s="165"/>
      <c r="K6" s="165"/>
      <c r="L6" s="165"/>
      <c r="M6" s="165"/>
      <c r="N6" s="165"/>
      <c r="O6" s="165"/>
      <c r="P6" s="165"/>
      <c r="Q6" s="165"/>
      <c r="R6" s="165"/>
      <c r="S6" s="165"/>
      <c r="T6" s="165"/>
      <c r="U6" s="165"/>
      <c r="V6" s="165"/>
      <c r="W6" s="165"/>
      <c r="X6" s="166"/>
    </row>
    <row r="7" spans="1:24" ht="24.95" customHeight="1" x14ac:dyDescent="0.25">
      <c r="A7" s="11" t="s">
        <v>7</v>
      </c>
      <c r="B7" s="64" t="str">
        <f>'PLANILHA ORÇAMENTÁRIA'!A6</f>
        <v>Valor do BDI:</v>
      </c>
      <c r="C7" s="167">
        <f>BDI!L18</f>
        <v>0</v>
      </c>
      <c r="D7" s="168"/>
      <c r="E7" s="168"/>
      <c r="F7" s="168"/>
      <c r="G7" s="168"/>
      <c r="H7" s="168"/>
      <c r="I7" s="168"/>
      <c r="J7" s="168"/>
      <c r="K7" s="168"/>
      <c r="L7" s="168"/>
      <c r="M7" s="168"/>
      <c r="N7" s="168"/>
      <c r="O7" s="168"/>
      <c r="P7" s="168"/>
      <c r="Q7" s="168"/>
      <c r="R7" s="168"/>
      <c r="S7" s="168"/>
      <c r="T7" s="168"/>
      <c r="U7" s="168"/>
      <c r="V7" s="168"/>
      <c r="W7" s="168"/>
      <c r="X7" s="169"/>
    </row>
    <row r="8" spans="1:24" ht="24.95" customHeight="1" x14ac:dyDescent="0.25">
      <c r="A8" s="11" t="s">
        <v>35</v>
      </c>
      <c r="B8" s="64" t="str">
        <f>'PLANILHA ORÇAMENTÁRIA'!A7</f>
        <v>Razão Social:</v>
      </c>
      <c r="C8" s="155">
        <f>'PLANILHA ORÇAMENTÁRIA'!C7</f>
        <v>0</v>
      </c>
      <c r="D8" s="156"/>
      <c r="E8" s="156"/>
      <c r="F8" s="156"/>
      <c r="G8" s="156"/>
      <c r="H8" s="156"/>
      <c r="I8" s="156"/>
      <c r="J8" s="156"/>
      <c r="K8" s="156"/>
      <c r="L8" s="156"/>
      <c r="M8" s="156"/>
      <c r="N8" s="156"/>
      <c r="O8" s="156"/>
      <c r="P8" s="156"/>
      <c r="Q8" s="156"/>
      <c r="R8" s="156"/>
      <c r="S8" s="156"/>
      <c r="T8" s="156"/>
      <c r="U8" s="156"/>
      <c r="V8" s="156"/>
      <c r="W8" s="156"/>
      <c r="X8" s="157"/>
    </row>
    <row r="9" spans="1:24" ht="24.95" customHeight="1" x14ac:dyDescent="0.25">
      <c r="A9" s="11" t="s">
        <v>36</v>
      </c>
      <c r="B9" s="64" t="str">
        <f>'PLANILHA ORÇAMENTÁRIA'!A8</f>
        <v>CNPJ/MF:</v>
      </c>
      <c r="C9" s="155">
        <f>'PLANILHA ORÇAMENTÁRIA'!C8</f>
        <v>0</v>
      </c>
      <c r="D9" s="156"/>
      <c r="E9" s="156"/>
      <c r="F9" s="156"/>
      <c r="G9" s="156"/>
      <c r="H9" s="156"/>
      <c r="I9" s="156"/>
      <c r="J9" s="156"/>
      <c r="K9" s="156"/>
      <c r="L9" s="156"/>
      <c r="M9" s="156"/>
      <c r="N9" s="156"/>
      <c r="O9" s="156"/>
      <c r="P9" s="156"/>
      <c r="Q9" s="156"/>
      <c r="R9" s="156"/>
      <c r="S9" s="156"/>
      <c r="T9" s="156"/>
      <c r="U9" s="156"/>
      <c r="V9" s="156"/>
      <c r="W9" s="156"/>
      <c r="X9" s="157"/>
    </row>
    <row r="10" spans="1:24" ht="24.95" customHeight="1" x14ac:dyDescent="0.25">
      <c r="A10" s="154"/>
      <c r="B10" s="154"/>
      <c r="C10" s="154"/>
      <c r="D10" s="154"/>
      <c r="E10" s="154"/>
      <c r="F10" s="154"/>
      <c r="G10" s="154"/>
      <c r="H10" s="154"/>
      <c r="I10" s="154"/>
      <c r="J10" s="154"/>
      <c r="K10" s="154"/>
      <c r="L10" s="154"/>
      <c r="M10" s="154"/>
      <c r="N10" s="154"/>
      <c r="O10" s="154"/>
      <c r="P10" s="154"/>
      <c r="Q10" s="154"/>
      <c r="R10" s="154"/>
      <c r="S10" s="154"/>
      <c r="T10" s="154"/>
      <c r="U10" s="154"/>
      <c r="V10" s="154"/>
      <c r="W10" s="154"/>
      <c r="X10" s="154"/>
    </row>
    <row r="11" spans="1:24" ht="24.95" customHeight="1" x14ac:dyDescent="0.25">
      <c r="A11" s="135" t="s">
        <v>3</v>
      </c>
      <c r="B11" s="137" t="s">
        <v>23</v>
      </c>
      <c r="C11" s="138"/>
      <c r="D11" s="139"/>
      <c r="E11" s="151" t="s">
        <v>908</v>
      </c>
      <c r="F11" s="152"/>
      <c r="G11" s="152"/>
      <c r="H11" s="152"/>
      <c r="I11" s="152"/>
      <c r="J11" s="152"/>
      <c r="K11" s="152"/>
      <c r="L11" s="152"/>
      <c r="M11" s="152"/>
      <c r="N11" s="152"/>
      <c r="O11" s="152"/>
      <c r="P11" s="152"/>
      <c r="Q11" s="152"/>
      <c r="R11" s="152"/>
      <c r="S11" s="152"/>
      <c r="T11" s="152"/>
      <c r="U11" s="152"/>
      <c r="V11" s="153"/>
      <c r="W11" s="137" t="s">
        <v>24</v>
      </c>
      <c r="X11" s="139"/>
    </row>
    <row r="12" spans="1:24" ht="24.95" customHeight="1" x14ac:dyDescent="0.25">
      <c r="A12" s="135"/>
      <c r="B12" s="137"/>
      <c r="C12" s="138"/>
      <c r="D12" s="139"/>
      <c r="E12" s="143" t="s">
        <v>25</v>
      </c>
      <c r="F12" s="144"/>
      <c r="G12" s="143" t="s">
        <v>26</v>
      </c>
      <c r="H12" s="144"/>
      <c r="I12" s="143" t="s">
        <v>27</v>
      </c>
      <c r="J12" s="144"/>
      <c r="K12" s="143" t="s">
        <v>98</v>
      </c>
      <c r="L12" s="144"/>
      <c r="M12" s="143" t="s">
        <v>99</v>
      </c>
      <c r="N12" s="144"/>
      <c r="O12" s="143" t="s">
        <v>100</v>
      </c>
      <c r="P12" s="144"/>
      <c r="Q12" s="143" t="s">
        <v>905</v>
      </c>
      <c r="R12" s="144"/>
      <c r="S12" s="143" t="s">
        <v>906</v>
      </c>
      <c r="T12" s="144"/>
      <c r="U12" s="143" t="s">
        <v>907</v>
      </c>
      <c r="V12" s="144"/>
      <c r="W12" s="140"/>
      <c r="X12" s="142"/>
    </row>
    <row r="13" spans="1:24" ht="24.95" customHeight="1" x14ac:dyDescent="0.25">
      <c r="A13" s="136"/>
      <c r="B13" s="140"/>
      <c r="C13" s="141"/>
      <c r="D13" s="142"/>
      <c r="E13" s="21" t="s">
        <v>28</v>
      </c>
      <c r="F13" s="21" t="s">
        <v>20</v>
      </c>
      <c r="G13" s="21" t="s">
        <v>28</v>
      </c>
      <c r="H13" s="21" t="s">
        <v>20</v>
      </c>
      <c r="I13" s="21" t="s">
        <v>28</v>
      </c>
      <c r="J13" s="21" t="s">
        <v>20</v>
      </c>
      <c r="K13" s="21" t="s">
        <v>28</v>
      </c>
      <c r="L13" s="21" t="s">
        <v>20</v>
      </c>
      <c r="M13" s="21" t="s">
        <v>28</v>
      </c>
      <c r="N13" s="21" t="s">
        <v>20</v>
      </c>
      <c r="O13" s="21" t="s">
        <v>28</v>
      </c>
      <c r="P13" s="21" t="s">
        <v>20</v>
      </c>
      <c r="Q13" s="21" t="s">
        <v>28</v>
      </c>
      <c r="R13" s="21" t="s">
        <v>20</v>
      </c>
      <c r="S13" s="21" t="s">
        <v>28</v>
      </c>
      <c r="T13" s="21" t="s">
        <v>20</v>
      </c>
      <c r="U13" s="21" t="s">
        <v>28</v>
      </c>
      <c r="V13" s="21" t="s">
        <v>20</v>
      </c>
      <c r="W13" s="15" t="s">
        <v>28</v>
      </c>
      <c r="X13" s="15" t="s">
        <v>20</v>
      </c>
    </row>
    <row r="14" spans="1:24" ht="34.9" customHeight="1" x14ac:dyDescent="0.25">
      <c r="A14" s="14">
        <v>1</v>
      </c>
      <c r="B14" s="120" t="str">
        <f>'PLANILHA ORÇAMENTÁRIA'!B12:H12</f>
        <v>SERVIÇOS PRELIMINARES</v>
      </c>
      <c r="C14" s="121"/>
      <c r="D14" s="122"/>
      <c r="E14" s="16">
        <f>(W14*F14)</f>
        <v>0</v>
      </c>
      <c r="F14" s="18">
        <v>0.2</v>
      </c>
      <c r="G14" s="16">
        <f t="shared" ref="G14:G33" si="0">(W14*H14)</f>
        <v>0</v>
      </c>
      <c r="H14" s="18">
        <v>0.1</v>
      </c>
      <c r="I14" s="16">
        <f t="shared" ref="I14:I33" si="1">(W14*J14)</f>
        <v>0</v>
      </c>
      <c r="J14" s="18">
        <v>0.1</v>
      </c>
      <c r="K14" s="16">
        <f t="shared" ref="K14:K33" si="2">(W14*L14)</f>
        <v>0</v>
      </c>
      <c r="L14" s="18">
        <v>0.1</v>
      </c>
      <c r="M14" s="16">
        <f t="shared" ref="M14:M33" si="3">(W14*N14)</f>
        <v>0</v>
      </c>
      <c r="N14" s="18">
        <v>0.1</v>
      </c>
      <c r="O14" s="16">
        <f t="shared" ref="O14:O33" si="4">(W14*P14)</f>
        <v>0</v>
      </c>
      <c r="P14" s="18">
        <v>0.1</v>
      </c>
      <c r="Q14" s="16">
        <f t="shared" ref="Q14:Q33" si="5">(W14*R14)</f>
        <v>0</v>
      </c>
      <c r="R14" s="18">
        <v>0.1</v>
      </c>
      <c r="S14" s="16">
        <f t="shared" ref="S14:S33" si="6">(W14*T14)</f>
        <v>0</v>
      </c>
      <c r="T14" s="18">
        <v>0.1</v>
      </c>
      <c r="U14" s="16">
        <f t="shared" ref="U14:U33" si="7">(W14*V14)</f>
        <v>0</v>
      </c>
      <c r="V14" s="18">
        <v>0.1</v>
      </c>
      <c r="W14" s="16">
        <f>'PLANILHA ORÇAMENTÁRIA'!G22</f>
        <v>0</v>
      </c>
      <c r="X14" s="16" t="e">
        <f t="shared" ref="X14:X33" si="8">W14*$X$34/$W$34</f>
        <v>#DIV/0!</v>
      </c>
    </row>
    <row r="15" spans="1:24" ht="34.9" customHeight="1" x14ac:dyDescent="0.25">
      <c r="A15" s="14">
        <v>2</v>
      </c>
      <c r="B15" s="120" t="str">
        <f>'PLANILHA ORÇAMENTÁRIA'!B24:H24</f>
        <v>MOVIMENTO DE TERRAS PARA FUNDAÇÕES</v>
      </c>
      <c r="C15" s="121"/>
      <c r="D15" s="122"/>
      <c r="E15" s="16">
        <f t="shared" ref="E15:E33" si="9">(W15*F15)</f>
        <v>0</v>
      </c>
      <c r="F15" s="18">
        <v>0.5</v>
      </c>
      <c r="G15" s="16">
        <f t="shared" si="0"/>
        <v>0</v>
      </c>
      <c r="H15" s="17">
        <v>0.5</v>
      </c>
      <c r="I15" s="16">
        <f t="shared" si="1"/>
        <v>0</v>
      </c>
      <c r="J15" s="17">
        <v>0</v>
      </c>
      <c r="K15" s="16">
        <f t="shared" si="2"/>
        <v>0</v>
      </c>
      <c r="L15" s="17">
        <v>0</v>
      </c>
      <c r="M15" s="16">
        <f t="shared" si="3"/>
        <v>0</v>
      </c>
      <c r="N15" s="18">
        <v>0</v>
      </c>
      <c r="O15" s="16">
        <f t="shared" si="4"/>
        <v>0</v>
      </c>
      <c r="P15" s="18">
        <v>0</v>
      </c>
      <c r="Q15" s="16">
        <f t="shared" si="5"/>
        <v>0</v>
      </c>
      <c r="R15" s="18">
        <v>0</v>
      </c>
      <c r="S15" s="16">
        <f t="shared" si="6"/>
        <v>0</v>
      </c>
      <c r="T15" s="18">
        <v>0</v>
      </c>
      <c r="U15" s="16">
        <f t="shared" si="7"/>
        <v>0</v>
      </c>
      <c r="V15" s="18">
        <v>0</v>
      </c>
      <c r="W15" s="16">
        <f>'PLANILHA ORÇAMENTÁRIA'!G29</f>
        <v>0</v>
      </c>
      <c r="X15" s="16" t="e">
        <f t="shared" si="8"/>
        <v>#DIV/0!</v>
      </c>
    </row>
    <row r="16" spans="1:24" ht="34.9" customHeight="1" x14ac:dyDescent="0.25">
      <c r="A16" s="14">
        <v>3</v>
      </c>
      <c r="B16" s="120" t="str">
        <f>'PLANILHA ORÇAMENTÁRIA'!B31:H31</f>
        <v>FUNDAÇÕES</v>
      </c>
      <c r="C16" s="121"/>
      <c r="D16" s="122"/>
      <c r="E16" s="16">
        <f t="shared" si="9"/>
        <v>0</v>
      </c>
      <c r="F16" s="63">
        <v>0.3</v>
      </c>
      <c r="G16" s="16">
        <f t="shared" si="0"/>
        <v>0</v>
      </c>
      <c r="H16" s="18">
        <v>0.7</v>
      </c>
      <c r="I16" s="16">
        <f t="shared" si="1"/>
        <v>0</v>
      </c>
      <c r="J16" s="18">
        <v>0</v>
      </c>
      <c r="K16" s="16">
        <f t="shared" si="2"/>
        <v>0</v>
      </c>
      <c r="L16" s="18">
        <v>0</v>
      </c>
      <c r="M16" s="16">
        <f t="shared" si="3"/>
        <v>0</v>
      </c>
      <c r="N16" s="18">
        <v>0</v>
      </c>
      <c r="O16" s="16">
        <f t="shared" si="4"/>
        <v>0</v>
      </c>
      <c r="P16" s="18">
        <v>0</v>
      </c>
      <c r="Q16" s="16">
        <f t="shared" si="5"/>
        <v>0</v>
      </c>
      <c r="R16" s="18">
        <v>0</v>
      </c>
      <c r="S16" s="16">
        <f t="shared" si="6"/>
        <v>0</v>
      </c>
      <c r="T16" s="18">
        <v>0</v>
      </c>
      <c r="U16" s="16">
        <f t="shared" si="7"/>
        <v>0</v>
      </c>
      <c r="V16" s="18">
        <v>0</v>
      </c>
      <c r="W16" s="16">
        <f>'PLANILHA ORÇAMENTÁRIA'!G46</f>
        <v>0</v>
      </c>
      <c r="X16" s="16" t="e">
        <f t="shared" si="8"/>
        <v>#DIV/0!</v>
      </c>
    </row>
    <row r="17" spans="1:24" ht="34.9" customHeight="1" x14ac:dyDescent="0.25">
      <c r="A17" s="14">
        <v>4</v>
      </c>
      <c r="B17" s="120" t="str">
        <f>'PLANILHA ORÇAMENTÁRIA'!B48:H48</f>
        <v>SUPERESTRUTURA</v>
      </c>
      <c r="C17" s="121"/>
      <c r="D17" s="122"/>
      <c r="E17" s="16">
        <f t="shared" si="9"/>
        <v>0</v>
      </c>
      <c r="F17" s="18">
        <v>0</v>
      </c>
      <c r="G17" s="16">
        <f t="shared" si="0"/>
        <v>0</v>
      </c>
      <c r="H17" s="18">
        <v>0.3</v>
      </c>
      <c r="I17" s="16">
        <f t="shared" si="1"/>
        <v>0</v>
      </c>
      <c r="J17" s="18">
        <v>0.4</v>
      </c>
      <c r="K17" s="16">
        <f t="shared" si="2"/>
        <v>0</v>
      </c>
      <c r="L17" s="18">
        <v>0.3</v>
      </c>
      <c r="M17" s="16">
        <f t="shared" si="3"/>
        <v>0</v>
      </c>
      <c r="N17" s="18">
        <v>0</v>
      </c>
      <c r="O17" s="16">
        <f t="shared" si="4"/>
        <v>0</v>
      </c>
      <c r="P17" s="18">
        <v>0</v>
      </c>
      <c r="Q17" s="16">
        <f t="shared" si="5"/>
        <v>0</v>
      </c>
      <c r="R17" s="18">
        <v>0</v>
      </c>
      <c r="S17" s="16">
        <f t="shared" si="6"/>
        <v>0</v>
      </c>
      <c r="T17" s="18">
        <v>0</v>
      </c>
      <c r="U17" s="16">
        <f t="shared" si="7"/>
        <v>0</v>
      </c>
      <c r="V17" s="18">
        <v>0</v>
      </c>
      <c r="W17" s="16">
        <f>'PLANILHA ORÇAMENTÁRIA'!G74</f>
        <v>0</v>
      </c>
      <c r="X17" s="16" t="e">
        <f t="shared" si="8"/>
        <v>#DIV/0!</v>
      </c>
    </row>
    <row r="18" spans="1:24" ht="34.9" customHeight="1" x14ac:dyDescent="0.25">
      <c r="A18" s="14">
        <v>5</v>
      </c>
      <c r="B18" s="120" t="str">
        <f>'PLANILHA ORÇAMENTÁRIA'!B76:C76</f>
        <v>SISTEMA DE VEDAÇÃO VERTICAL</v>
      </c>
      <c r="C18" s="121"/>
      <c r="D18" s="122"/>
      <c r="E18" s="16">
        <f t="shared" si="9"/>
        <v>0</v>
      </c>
      <c r="F18" s="18">
        <v>0</v>
      </c>
      <c r="G18" s="16">
        <f t="shared" si="0"/>
        <v>0</v>
      </c>
      <c r="H18" s="18">
        <v>0</v>
      </c>
      <c r="I18" s="16">
        <f t="shared" si="1"/>
        <v>0</v>
      </c>
      <c r="J18" s="18">
        <v>0.5</v>
      </c>
      <c r="K18" s="16">
        <f t="shared" si="2"/>
        <v>0</v>
      </c>
      <c r="L18" s="18">
        <v>0.5</v>
      </c>
      <c r="M18" s="16">
        <f t="shared" si="3"/>
        <v>0</v>
      </c>
      <c r="N18" s="18">
        <v>0</v>
      </c>
      <c r="O18" s="16">
        <f t="shared" si="4"/>
        <v>0</v>
      </c>
      <c r="P18" s="18">
        <v>0</v>
      </c>
      <c r="Q18" s="16">
        <f t="shared" si="5"/>
        <v>0</v>
      </c>
      <c r="R18" s="18">
        <v>0</v>
      </c>
      <c r="S18" s="16">
        <f t="shared" si="6"/>
        <v>0</v>
      </c>
      <c r="T18" s="18">
        <v>0</v>
      </c>
      <c r="U18" s="16">
        <f t="shared" si="7"/>
        <v>0</v>
      </c>
      <c r="V18" s="18">
        <v>0</v>
      </c>
      <c r="W18" s="16">
        <f>'PLANILHA ORÇAMENTÁRIA'!G81</f>
        <v>0</v>
      </c>
      <c r="X18" s="16" t="e">
        <f t="shared" si="8"/>
        <v>#DIV/0!</v>
      </c>
    </row>
    <row r="19" spans="1:24" ht="34.9" customHeight="1" x14ac:dyDescent="0.25">
      <c r="A19" s="14">
        <v>6</v>
      </c>
      <c r="B19" s="120" t="str">
        <f>'PLANILHA ORÇAMENTÁRIA'!B83:C83</f>
        <v>ESQUADRIAS</v>
      </c>
      <c r="C19" s="121"/>
      <c r="D19" s="122"/>
      <c r="E19" s="16">
        <f t="shared" si="9"/>
        <v>0</v>
      </c>
      <c r="F19" s="18">
        <v>0</v>
      </c>
      <c r="G19" s="16">
        <f t="shared" si="0"/>
        <v>0</v>
      </c>
      <c r="H19" s="18">
        <v>0</v>
      </c>
      <c r="I19" s="16">
        <f t="shared" si="1"/>
        <v>0</v>
      </c>
      <c r="J19" s="18">
        <v>0</v>
      </c>
      <c r="K19" s="16">
        <f t="shared" si="2"/>
        <v>0</v>
      </c>
      <c r="L19" s="18">
        <v>0</v>
      </c>
      <c r="M19" s="16">
        <f t="shared" si="3"/>
        <v>0</v>
      </c>
      <c r="N19" s="18">
        <v>0</v>
      </c>
      <c r="O19" s="16">
        <f t="shared" si="4"/>
        <v>0</v>
      </c>
      <c r="P19" s="18">
        <v>1</v>
      </c>
      <c r="Q19" s="16">
        <f t="shared" si="5"/>
        <v>0</v>
      </c>
      <c r="R19" s="18">
        <v>0</v>
      </c>
      <c r="S19" s="16">
        <f t="shared" si="6"/>
        <v>0</v>
      </c>
      <c r="T19" s="18">
        <v>0</v>
      </c>
      <c r="U19" s="16">
        <f t="shared" si="7"/>
        <v>0</v>
      </c>
      <c r="V19" s="18">
        <v>0</v>
      </c>
      <c r="W19" s="16">
        <f>'PLANILHA ORÇAMENTÁRIA'!G99</f>
        <v>0</v>
      </c>
      <c r="X19" s="16" t="e">
        <f t="shared" si="8"/>
        <v>#DIV/0!</v>
      </c>
    </row>
    <row r="20" spans="1:24" ht="34.9" customHeight="1" x14ac:dyDescent="0.25">
      <c r="A20" s="14">
        <v>7</v>
      </c>
      <c r="B20" s="120" t="str">
        <f>'PLANILHA ORÇAMENTÁRIA'!B101:H101</f>
        <v xml:space="preserve">SISTEMAS DE COBERTURA </v>
      </c>
      <c r="C20" s="121"/>
      <c r="D20" s="122"/>
      <c r="E20" s="16">
        <f t="shared" si="9"/>
        <v>0</v>
      </c>
      <c r="F20" s="18">
        <v>0</v>
      </c>
      <c r="G20" s="16">
        <f t="shared" si="0"/>
        <v>0</v>
      </c>
      <c r="H20" s="18">
        <v>0</v>
      </c>
      <c r="I20" s="16">
        <f t="shared" si="1"/>
        <v>0</v>
      </c>
      <c r="J20" s="18">
        <v>0</v>
      </c>
      <c r="K20" s="16">
        <f t="shared" si="2"/>
        <v>0</v>
      </c>
      <c r="L20" s="18">
        <v>0.2</v>
      </c>
      <c r="M20" s="16">
        <f t="shared" si="3"/>
        <v>0</v>
      </c>
      <c r="N20" s="18">
        <v>0.8</v>
      </c>
      <c r="O20" s="16">
        <f t="shared" si="4"/>
        <v>0</v>
      </c>
      <c r="P20" s="18">
        <v>0</v>
      </c>
      <c r="Q20" s="16">
        <f t="shared" si="5"/>
        <v>0</v>
      </c>
      <c r="R20" s="18">
        <v>0</v>
      </c>
      <c r="S20" s="16">
        <f t="shared" si="6"/>
        <v>0</v>
      </c>
      <c r="T20" s="18">
        <v>0</v>
      </c>
      <c r="U20" s="16">
        <f t="shared" si="7"/>
        <v>0</v>
      </c>
      <c r="V20" s="18">
        <v>0</v>
      </c>
      <c r="W20" s="16">
        <f>'PLANILHA ORÇAMENTÁRIA'!G107</f>
        <v>0</v>
      </c>
      <c r="X20" s="16" t="e">
        <f t="shared" si="8"/>
        <v>#DIV/0!</v>
      </c>
    </row>
    <row r="21" spans="1:24" ht="34.9" customHeight="1" x14ac:dyDescent="0.25">
      <c r="A21" s="14">
        <v>8</v>
      </c>
      <c r="B21" s="120" t="str">
        <f>'PLANILHA ORÇAMENTÁRIA'!B109:H109</f>
        <v>IMPERMEABILIZAÇÃO</v>
      </c>
      <c r="C21" s="121"/>
      <c r="D21" s="122"/>
      <c r="E21" s="16">
        <f t="shared" si="9"/>
        <v>0</v>
      </c>
      <c r="F21" s="18">
        <v>0</v>
      </c>
      <c r="G21" s="16">
        <f t="shared" si="0"/>
        <v>0</v>
      </c>
      <c r="H21" s="18">
        <v>0.2</v>
      </c>
      <c r="I21" s="16">
        <f t="shared" si="1"/>
        <v>0</v>
      </c>
      <c r="J21" s="18">
        <v>0.4</v>
      </c>
      <c r="K21" s="16">
        <f t="shared" si="2"/>
        <v>0</v>
      </c>
      <c r="L21" s="18">
        <v>0.4</v>
      </c>
      <c r="M21" s="16">
        <f t="shared" si="3"/>
        <v>0</v>
      </c>
      <c r="N21" s="18">
        <v>0</v>
      </c>
      <c r="O21" s="16">
        <f t="shared" si="4"/>
        <v>0</v>
      </c>
      <c r="P21" s="18">
        <v>0</v>
      </c>
      <c r="Q21" s="16">
        <f t="shared" si="5"/>
        <v>0</v>
      </c>
      <c r="R21" s="18">
        <v>0</v>
      </c>
      <c r="S21" s="16">
        <f t="shared" si="6"/>
        <v>0</v>
      </c>
      <c r="T21" s="18">
        <v>0</v>
      </c>
      <c r="U21" s="16">
        <f t="shared" si="7"/>
        <v>0</v>
      </c>
      <c r="V21" s="18">
        <v>0</v>
      </c>
      <c r="W21" s="16">
        <f>'PLANILHA ORÇAMENTÁRIA'!G112</f>
        <v>0</v>
      </c>
      <c r="X21" s="16" t="e">
        <f t="shared" si="8"/>
        <v>#DIV/0!</v>
      </c>
    </row>
    <row r="22" spans="1:24" ht="34.9" customHeight="1" x14ac:dyDescent="0.25">
      <c r="A22" s="14">
        <v>9</v>
      </c>
      <c r="B22" s="120" t="str">
        <f>'PLANILHA ORÇAMENTÁRIA'!B114:H114</f>
        <v>REVESTIMENTOS INTERNOS E EXTERNOS</v>
      </c>
      <c r="C22" s="121"/>
      <c r="D22" s="122"/>
      <c r="E22" s="16">
        <f t="shared" si="9"/>
        <v>0</v>
      </c>
      <c r="F22" s="18">
        <v>0</v>
      </c>
      <c r="G22" s="16">
        <f t="shared" si="0"/>
        <v>0</v>
      </c>
      <c r="H22" s="18">
        <v>0</v>
      </c>
      <c r="I22" s="16">
        <f t="shared" si="1"/>
        <v>0</v>
      </c>
      <c r="J22" s="18">
        <v>0</v>
      </c>
      <c r="K22" s="16">
        <f t="shared" si="2"/>
        <v>0</v>
      </c>
      <c r="L22" s="18">
        <v>0</v>
      </c>
      <c r="M22" s="16">
        <f t="shared" si="3"/>
        <v>0</v>
      </c>
      <c r="N22" s="18">
        <v>0.5</v>
      </c>
      <c r="O22" s="16">
        <f t="shared" si="4"/>
        <v>0</v>
      </c>
      <c r="P22" s="18">
        <v>0.5</v>
      </c>
      <c r="Q22" s="16">
        <f t="shared" si="5"/>
        <v>0</v>
      </c>
      <c r="R22" s="18">
        <v>0</v>
      </c>
      <c r="S22" s="16">
        <f t="shared" si="6"/>
        <v>0</v>
      </c>
      <c r="T22" s="18">
        <v>0</v>
      </c>
      <c r="U22" s="16">
        <f t="shared" si="7"/>
        <v>0</v>
      </c>
      <c r="V22" s="18">
        <v>0</v>
      </c>
      <c r="W22" s="16">
        <f>'PLANILHA ORÇAMENTÁRIA'!G123</f>
        <v>0</v>
      </c>
      <c r="X22" s="16" t="e">
        <f t="shared" si="8"/>
        <v>#DIV/0!</v>
      </c>
    </row>
    <row r="23" spans="1:24" ht="34.9" customHeight="1" x14ac:dyDescent="0.25">
      <c r="A23" s="14">
        <v>10</v>
      </c>
      <c r="B23" s="120" t="str">
        <f>'PLANILHA ORÇAMENTÁRIA'!B125:H125</f>
        <v>SISTEMAS DE PISOS</v>
      </c>
      <c r="C23" s="121"/>
      <c r="D23" s="122"/>
      <c r="E23" s="16">
        <f t="shared" si="9"/>
        <v>0</v>
      </c>
      <c r="F23" s="18">
        <v>0</v>
      </c>
      <c r="G23" s="16">
        <f t="shared" si="0"/>
        <v>0</v>
      </c>
      <c r="H23" s="18">
        <v>0</v>
      </c>
      <c r="I23" s="16">
        <f t="shared" si="1"/>
        <v>0</v>
      </c>
      <c r="J23" s="18">
        <v>0</v>
      </c>
      <c r="K23" s="16">
        <f t="shared" si="2"/>
        <v>0</v>
      </c>
      <c r="L23" s="18">
        <v>0</v>
      </c>
      <c r="M23" s="16">
        <f t="shared" si="3"/>
        <v>0</v>
      </c>
      <c r="N23" s="18">
        <v>0</v>
      </c>
      <c r="O23" s="16">
        <f t="shared" si="4"/>
        <v>0</v>
      </c>
      <c r="P23" s="18">
        <v>0.5</v>
      </c>
      <c r="Q23" s="16">
        <f t="shared" si="5"/>
        <v>0</v>
      </c>
      <c r="R23" s="18">
        <v>0.5</v>
      </c>
      <c r="S23" s="16">
        <f t="shared" si="6"/>
        <v>0</v>
      </c>
      <c r="T23" s="18">
        <v>0</v>
      </c>
      <c r="U23" s="16">
        <f t="shared" si="7"/>
        <v>0</v>
      </c>
      <c r="V23" s="18">
        <v>0</v>
      </c>
      <c r="W23" s="16">
        <f>'PLANILHA ORÇAMENTÁRIA'!G133</f>
        <v>0</v>
      </c>
      <c r="X23" s="16" t="e">
        <f t="shared" si="8"/>
        <v>#DIV/0!</v>
      </c>
    </row>
    <row r="24" spans="1:24" ht="34.9" customHeight="1" x14ac:dyDescent="0.25">
      <c r="A24" s="14">
        <v>11</v>
      </c>
      <c r="B24" s="120" t="str">
        <f>'PLANILHA ORÇAMENTÁRIA'!B135:H135</f>
        <v>PINTURAS, ACABAMENTOS, SINALIZAÇÃO</v>
      </c>
      <c r="C24" s="121"/>
      <c r="D24" s="122"/>
      <c r="E24" s="16">
        <f t="shared" si="9"/>
        <v>0</v>
      </c>
      <c r="F24" s="18">
        <v>0</v>
      </c>
      <c r="G24" s="16">
        <f t="shared" si="0"/>
        <v>0</v>
      </c>
      <c r="H24" s="18">
        <v>0</v>
      </c>
      <c r="I24" s="16">
        <f t="shared" si="1"/>
        <v>0</v>
      </c>
      <c r="J24" s="18">
        <v>0</v>
      </c>
      <c r="K24" s="16">
        <f t="shared" si="2"/>
        <v>0</v>
      </c>
      <c r="L24" s="18">
        <v>0</v>
      </c>
      <c r="M24" s="16">
        <f t="shared" si="3"/>
        <v>0</v>
      </c>
      <c r="N24" s="18">
        <v>0</v>
      </c>
      <c r="O24" s="16">
        <f t="shared" si="4"/>
        <v>0</v>
      </c>
      <c r="P24" s="18">
        <v>0</v>
      </c>
      <c r="Q24" s="16">
        <f t="shared" si="5"/>
        <v>0</v>
      </c>
      <c r="R24" s="18">
        <v>0.2</v>
      </c>
      <c r="S24" s="16">
        <f t="shared" si="6"/>
        <v>0</v>
      </c>
      <c r="T24" s="18">
        <v>0.5</v>
      </c>
      <c r="U24" s="16">
        <f t="shared" si="7"/>
        <v>0</v>
      </c>
      <c r="V24" s="18">
        <v>0.3</v>
      </c>
      <c r="W24" s="16">
        <f>'PLANILHA ORÇAMENTÁRIA'!G140</f>
        <v>0</v>
      </c>
      <c r="X24" s="16" t="e">
        <f t="shared" si="8"/>
        <v>#DIV/0!</v>
      </c>
    </row>
    <row r="25" spans="1:24" ht="34.9" customHeight="1" x14ac:dyDescent="0.25">
      <c r="A25" s="14">
        <v>12</v>
      </c>
      <c r="B25" s="120" t="str">
        <f>'PLANILHA ORÇAMENTÁRIA'!B142:H142</f>
        <v>INSTALAÇÕES HIDRÁULICAS</v>
      </c>
      <c r="C25" s="121"/>
      <c r="D25" s="122"/>
      <c r="E25" s="16">
        <f t="shared" si="9"/>
        <v>0</v>
      </c>
      <c r="F25" s="18">
        <v>0</v>
      </c>
      <c r="G25" s="16">
        <f t="shared" si="0"/>
        <v>0</v>
      </c>
      <c r="H25" s="18">
        <v>0</v>
      </c>
      <c r="I25" s="16">
        <f t="shared" si="1"/>
        <v>0</v>
      </c>
      <c r="J25" s="18">
        <v>0</v>
      </c>
      <c r="K25" s="16">
        <f t="shared" si="2"/>
        <v>0</v>
      </c>
      <c r="L25" s="18">
        <v>0</v>
      </c>
      <c r="M25" s="16">
        <f t="shared" si="3"/>
        <v>0</v>
      </c>
      <c r="N25" s="18">
        <v>0.5</v>
      </c>
      <c r="O25" s="16">
        <f t="shared" si="4"/>
        <v>0</v>
      </c>
      <c r="P25" s="18">
        <v>0.5</v>
      </c>
      <c r="Q25" s="16">
        <f t="shared" si="5"/>
        <v>0</v>
      </c>
      <c r="R25" s="18">
        <v>0</v>
      </c>
      <c r="S25" s="16">
        <f t="shared" si="6"/>
        <v>0</v>
      </c>
      <c r="T25" s="18">
        <v>0</v>
      </c>
      <c r="U25" s="16">
        <f t="shared" si="7"/>
        <v>0</v>
      </c>
      <c r="V25" s="18">
        <v>0</v>
      </c>
      <c r="W25" s="16">
        <f>'PLANILHA ORÇAMENTÁRIA'!G156</f>
        <v>0</v>
      </c>
      <c r="X25" s="16" t="e">
        <f t="shared" si="8"/>
        <v>#DIV/0!</v>
      </c>
    </row>
    <row r="26" spans="1:24" ht="34.9" customHeight="1" x14ac:dyDescent="0.25">
      <c r="A26" s="14">
        <v>13</v>
      </c>
      <c r="B26" s="120" t="str">
        <f>'PLANILHA ORÇAMENTÁRIA'!B158:H158</f>
        <v>INSTALAÇÕES SANITÁRIAS</v>
      </c>
      <c r="C26" s="121"/>
      <c r="D26" s="122"/>
      <c r="E26" s="16">
        <f t="shared" si="9"/>
        <v>0</v>
      </c>
      <c r="F26" s="18">
        <v>0</v>
      </c>
      <c r="G26" s="16">
        <f t="shared" si="0"/>
        <v>0</v>
      </c>
      <c r="H26" s="18">
        <v>0</v>
      </c>
      <c r="I26" s="16">
        <f t="shared" si="1"/>
        <v>0</v>
      </c>
      <c r="J26" s="18">
        <v>0.2</v>
      </c>
      <c r="K26" s="16">
        <f t="shared" si="2"/>
        <v>0</v>
      </c>
      <c r="L26" s="18">
        <v>0</v>
      </c>
      <c r="M26" s="16">
        <f t="shared" si="3"/>
        <v>0</v>
      </c>
      <c r="N26" s="18">
        <v>0</v>
      </c>
      <c r="O26" s="16">
        <f t="shared" si="4"/>
        <v>0</v>
      </c>
      <c r="P26" s="18">
        <v>0.8</v>
      </c>
      <c r="Q26" s="16">
        <f t="shared" si="5"/>
        <v>0</v>
      </c>
      <c r="R26" s="18">
        <v>0</v>
      </c>
      <c r="S26" s="16">
        <f t="shared" si="6"/>
        <v>0</v>
      </c>
      <c r="T26" s="18">
        <v>0</v>
      </c>
      <c r="U26" s="16">
        <f t="shared" si="7"/>
        <v>0</v>
      </c>
      <c r="V26" s="18">
        <v>0</v>
      </c>
      <c r="W26" s="16">
        <f>'PLANILHA ORÇAMENTÁRIA'!G180</f>
        <v>0</v>
      </c>
      <c r="X26" s="16" t="e">
        <f t="shared" si="8"/>
        <v>#DIV/0!</v>
      </c>
    </row>
    <row r="27" spans="1:24" ht="34.9" customHeight="1" x14ac:dyDescent="0.25">
      <c r="A27" s="14">
        <v>14</v>
      </c>
      <c r="B27" s="120" t="str">
        <f>'PLANILHA ORÇAMENTÁRIA'!B182:H182</f>
        <v>LOUÇAS, ACESSÓRIOS E METAIS</v>
      </c>
      <c r="C27" s="121"/>
      <c r="D27" s="122"/>
      <c r="E27" s="16">
        <f t="shared" si="9"/>
        <v>0</v>
      </c>
      <c r="F27" s="18">
        <v>0</v>
      </c>
      <c r="G27" s="16">
        <f t="shared" si="0"/>
        <v>0</v>
      </c>
      <c r="H27" s="18">
        <v>0</v>
      </c>
      <c r="I27" s="16">
        <f t="shared" si="1"/>
        <v>0</v>
      </c>
      <c r="J27" s="18">
        <v>0</v>
      </c>
      <c r="K27" s="16">
        <f t="shared" si="2"/>
        <v>0</v>
      </c>
      <c r="L27" s="18">
        <v>0</v>
      </c>
      <c r="M27" s="16">
        <f t="shared" si="3"/>
        <v>0</v>
      </c>
      <c r="N27" s="18">
        <v>0</v>
      </c>
      <c r="O27" s="16">
        <f t="shared" si="4"/>
        <v>0</v>
      </c>
      <c r="P27" s="18">
        <v>0</v>
      </c>
      <c r="Q27" s="16">
        <f t="shared" si="5"/>
        <v>0</v>
      </c>
      <c r="R27" s="18">
        <v>0</v>
      </c>
      <c r="S27" s="16">
        <f t="shared" si="6"/>
        <v>0</v>
      </c>
      <c r="T27" s="18">
        <v>0.2</v>
      </c>
      <c r="U27" s="16">
        <f t="shared" si="7"/>
        <v>0</v>
      </c>
      <c r="V27" s="18">
        <v>0.8</v>
      </c>
      <c r="W27" s="16">
        <f>'PLANILHA ORÇAMENTÁRIA'!G204</f>
        <v>0</v>
      </c>
      <c r="X27" s="16" t="e">
        <f t="shared" si="8"/>
        <v>#DIV/0!</v>
      </c>
    </row>
    <row r="28" spans="1:24" ht="34.9" customHeight="1" x14ac:dyDescent="0.25">
      <c r="A28" s="14">
        <v>15</v>
      </c>
      <c r="B28" s="120" t="str">
        <f>'PLANILHA ORÇAMENTÁRIA'!B206:H206</f>
        <v>SISTEMA DE PROTEÇÃO CONTRA INCÊNDIO</v>
      </c>
      <c r="C28" s="121"/>
      <c r="D28" s="122"/>
      <c r="E28" s="16">
        <f t="shared" si="9"/>
        <v>0</v>
      </c>
      <c r="F28" s="18">
        <v>0</v>
      </c>
      <c r="G28" s="16">
        <f t="shared" si="0"/>
        <v>0</v>
      </c>
      <c r="H28" s="18">
        <v>0</v>
      </c>
      <c r="I28" s="16">
        <f t="shared" si="1"/>
        <v>0</v>
      </c>
      <c r="J28" s="18">
        <v>0</v>
      </c>
      <c r="K28" s="16">
        <f t="shared" si="2"/>
        <v>0</v>
      </c>
      <c r="L28" s="18">
        <v>0</v>
      </c>
      <c r="M28" s="16">
        <f t="shared" si="3"/>
        <v>0</v>
      </c>
      <c r="N28" s="18">
        <v>0</v>
      </c>
      <c r="O28" s="16">
        <f t="shared" si="4"/>
        <v>0</v>
      </c>
      <c r="P28" s="18">
        <v>0</v>
      </c>
      <c r="Q28" s="16">
        <f t="shared" si="5"/>
        <v>0</v>
      </c>
      <c r="R28" s="18">
        <v>0</v>
      </c>
      <c r="S28" s="16">
        <f t="shared" si="6"/>
        <v>0</v>
      </c>
      <c r="T28" s="18">
        <v>0.5</v>
      </c>
      <c r="U28" s="16">
        <f t="shared" si="7"/>
        <v>0</v>
      </c>
      <c r="V28" s="18">
        <v>0.5</v>
      </c>
      <c r="W28" s="16">
        <f>'PLANILHA ORÇAMENTÁRIA'!G213</f>
        <v>0</v>
      </c>
      <c r="X28" s="16" t="e">
        <f t="shared" si="8"/>
        <v>#DIV/0!</v>
      </c>
    </row>
    <row r="29" spans="1:24" ht="34.9" customHeight="1" x14ac:dyDescent="0.25">
      <c r="A29" s="14">
        <v>16</v>
      </c>
      <c r="B29" s="120" t="str">
        <f>'PLANILHA ORÇAMENTÁRIA'!B215:H215</f>
        <v>PLUVIAL</v>
      </c>
      <c r="C29" s="121"/>
      <c r="D29" s="122"/>
      <c r="E29" s="16">
        <f t="shared" si="9"/>
        <v>0</v>
      </c>
      <c r="F29" s="18">
        <v>0</v>
      </c>
      <c r="G29" s="16">
        <f t="shared" si="0"/>
        <v>0</v>
      </c>
      <c r="H29" s="18">
        <v>0</v>
      </c>
      <c r="I29" s="16">
        <f t="shared" si="1"/>
        <v>0</v>
      </c>
      <c r="J29" s="18">
        <v>0</v>
      </c>
      <c r="K29" s="16">
        <f t="shared" si="2"/>
        <v>0</v>
      </c>
      <c r="L29" s="18">
        <v>0</v>
      </c>
      <c r="M29" s="16">
        <f t="shared" si="3"/>
        <v>0</v>
      </c>
      <c r="N29" s="18">
        <v>0</v>
      </c>
      <c r="O29" s="16">
        <f t="shared" si="4"/>
        <v>0</v>
      </c>
      <c r="P29" s="18">
        <v>0.4</v>
      </c>
      <c r="Q29" s="16">
        <f t="shared" si="5"/>
        <v>0</v>
      </c>
      <c r="R29" s="18">
        <v>0.6</v>
      </c>
      <c r="S29" s="16">
        <f t="shared" si="6"/>
        <v>0</v>
      </c>
      <c r="T29" s="18">
        <v>0</v>
      </c>
      <c r="U29" s="16">
        <f t="shared" si="7"/>
        <v>0</v>
      </c>
      <c r="V29" s="18">
        <v>0</v>
      </c>
      <c r="W29" s="16">
        <f>'PLANILHA ORÇAMENTÁRIA'!G222</f>
        <v>0</v>
      </c>
      <c r="X29" s="16" t="e">
        <f t="shared" si="8"/>
        <v>#DIV/0!</v>
      </c>
    </row>
    <row r="30" spans="1:24" ht="34.9" customHeight="1" x14ac:dyDescent="0.25">
      <c r="A30" s="14">
        <v>17</v>
      </c>
      <c r="B30" s="120" t="str">
        <f>'PLANILHA ORÇAMENTÁRIA'!B224:H224</f>
        <v>INSTALAÇÕES ELÉTRICAS, ENTRADA DE ENERGIA E SPDA</v>
      </c>
      <c r="C30" s="121"/>
      <c r="D30" s="122"/>
      <c r="E30" s="16">
        <f t="shared" si="9"/>
        <v>0</v>
      </c>
      <c r="F30" s="18">
        <v>0</v>
      </c>
      <c r="G30" s="16">
        <f t="shared" si="0"/>
        <v>0</v>
      </c>
      <c r="H30" s="18">
        <v>0</v>
      </c>
      <c r="I30" s="16">
        <f t="shared" si="1"/>
        <v>0</v>
      </c>
      <c r="J30" s="18">
        <v>0</v>
      </c>
      <c r="K30" s="16">
        <f t="shared" si="2"/>
        <v>0</v>
      </c>
      <c r="L30" s="18">
        <v>0</v>
      </c>
      <c r="M30" s="16">
        <f t="shared" si="3"/>
        <v>0</v>
      </c>
      <c r="N30" s="18">
        <v>0</v>
      </c>
      <c r="O30" s="16">
        <f t="shared" si="4"/>
        <v>0</v>
      </c>
      <c r="P30" s="18">
        <v>0</v>
      </c>
      <c r="Q30" s="16">
        <f t="shared" si="5"/>
        <v>0</v>
      </c>
      <c r="R30" s="18">
        <v>0.4</v>
      </c>
      <c r="S30" s="16">
        <f t="shared" si="6"/>
        <v>0</v>
      </c>
      <c r="T30" s="18">
        <v>0.4</v>
      </c>
      <c r="U30" s="16">
        <f t="shared" si="7"/>
        <v>0</v>
      </c>
      <c r="V30" s="18">
        <v>0.2</v>
      </c>
      <c r="W30" s="16">
        <f>'PLANILHA ORÇAMENTÁRIA'!G308</f>
        <v>0</v>
      </c>
      <c r="X30" s="16" t="e">
        <f t="shared" si="8"/>
        <v>#DIV/0!</v>
      </c>
    </row>
    <row r="31" spans="1:24" ht="34.9" customHeight="1" x14ac:dyDescent="0.25">
      <c r="A31" s="14">
        <v>18</v>
      </c>
      <c r="B31" s="120" t="str">
        <f>'PLANILHA ORÇAMENTÁRIA'!B310:H310</f>
        <v>PLAYGROUND</v>
      </c>
      <c r="C31" s="121"/>
      <c r="D31" s="122"/>
      <c r="E31" s="16">
        <f t="shared" si="9"/>
        <v>0</v>
      </c>
      <c r="F31" s="18">
        <v>0</v>
      </c>
      <c r="G31" s="16">
        <f t="shared" si="0"/>
        <v>0</v>
      </c>
      <c r="H31" s="18">
        <v>0</v>
      </c>
      <c r="I31" s="16">
        <f t="shared" si="1"/>
        <v>0</v>
      </c>
      <c r="J31" s="18">
        <v>0</v>
      </c>
      <c r="K31" s="16">
        <f t="shared" si="2"/>
        <v>0</v>
      </c>
      <c r="L31" s="18">
        <v>0</v>
      </c>
      <c r="M31" s="16">
        <f t="shared" si="3"/>
        <v>0</v>
      </c>
      <c r="N31" s="18">
        <v>0</v>
      </c>
      <c r="O31" s="16">
        <f t="shared" si="4"/>
        <v>0</v>
      </c>
      <c r="P31" s="18">
        <v>0</v>
      </c>
      <c r="Q31" s="16">
        <f t="shared" si="5"/>
        <v>0</v>
      </c>
      <c r="R31" s="18">
        <v>0</v>
      </c>
      <c r="S31" s="16">
        <f t="shared" si="6"/>
        <v>0</v>
      </c>
      <c r="T31" s="18">
        <v>0.5</v>
      </c>
      <c r="U31" s="16">
        <f t="shared" si="7"/>
        <v>0</v>
      </c>
      <c r="V31" s="18">
        <v>0.5</v>
      </c>
      <c r="W31" s="16">
        <f>'PLANILHA ORÇAMENTÁRIA'!G332</f>
        <v>0</v>
      </c>
      <c r="X31" s="16" t="e">
        <f t="shared" si="8"/>
        <v>#DIV/0!</v>
      </c>
    </row>
    <row r="32" spans="1:24" ht="34.9" customHeight="1" x14ac:dyDescent="0.25">
      <c r="A32" s="14">
        <v>19</v>
      </c>
      <c r="B32" s="120" t="str">
        <f>'PLANILHA ORÇAMENTÁRIA'!B334:H334</f>
        <v>CAMPINHO</v>
      </c>
      <c r="C32" s="121"/>
      <c r="D32" s="122"/>
      <c r="E32" s="16">
        <f t="shared" si="9"/>
        <v>0</v>
      </c>
      <c r="F32" s="18">
        <v>0</v>
      </c>
      <c r="G32" s="16">
        <f t="shared" si="0"/>
        <v>0</v>
      </c>
      <c r="H32" s="18">
        <v>0</v>
      </c>
      <c r="I32" s="16">
        <f t="shared" si="1"/>
        <v>0</v>
      </c>
      <c r="J32" s="18">
        <v>0</v>
      </c>
      <c r="K32" s="16">
        <f t="shared" si="2"/>
        <v>0</v>
      </c>
      <c r="L32" s="18">
        <v>0</v>
      </c>
      <c r="M32" s="16">
        <f t="shared" si="3"/>
        <v>0</v>
      </c>
      <c r="N32" s="18">
        <v>0</v>
      </c>
      <c r="O32" s="16">
        <f t="shared" si="4"/>
        <v>0</v>
      </c>
      <c r="P32" s="18">
        <v>0</v>
      </c>
      <c r="Q32" s="16">
        <f t="shared" si="5"/>
        <v>0</v>
      </c>
      <c r="R32" s="18">
        <v>0</v>
      </c>
      <c r="S32" s="16">
        <f t="shared" si="6"/>
        <v>0</v>
      </c>
      <c r="T32" s="18">
        <v>0.5</v>
      </c>
      <c r="U32" s="16">
        <f t="shared" si="7"/>
        <v>0</v>
      </c>
      <c r="V32" s="18">
        <v>0.5</v>
      </c>
      <c r="W32" s="16">
        <f>'PLANILHA ORÇAMENTÁRIA'!G344</f>
        <v>0</v>
      </c>
      <c r="X32" s="16" t="e">
        <f t="shared" si="8"/>
        <v>#DIV/0!</v>
      </c>
    </row>
    <row r="33" spans="1:24" ht="34.9" customHeight="1" x14ac:dyDescent="0.25">
      <c r="A33" s="14">
        <v>20</v>
      </c>
      <c r="B33" s="120" t="str">
        <f>'PLANILHA ORÇAMENTÁRIA'!B346:H346</f>
        <v>MUROS E FECHAMENTOS</v>
      </c>
      <c r="C33" s="121"/>
      <c r="D33" s="122"/>
      <c r="E33" s="16">
        <f t="shared" si="9"/>
        <v>0</v>
      </c>
      <c r="F33" s="18">
        <v>0</v>
      </c>
      <c r="G33" s="16">
        <f t="shared" si="0"/>
        <v>0</v>
      </c>
      <c r="H33" s="18">
        <v>0</v>
      </c>
      <c r="I33" s="16">
        <f t="shared" si="1"/>
        <v>0</v>
      </c>
      <c r="J33" s="18">
        <v>0</v>
      </c>
      <c r="K33" s="16">
        <f t="shared" si="2"/>
        <v>0</v>
      </c>
      <c r="L33" s="18">
        <v>0</v>
      </c>
      <c r="M33" s="16">
        <f t="shared" si="3"/>
        <v>0</v>
      </c>
      <c r="N33" s="18">
        <v>0</v>
      </c>
      <c r="O33" s="16">
        <f t="shared" si="4"/>
        <v>0</v>
      </c>
      <c r="P33" s="18">
        <v>0</v>
      </c>
      <c r="Q33" s="16">
        <f t="shared" si="5"/>
        <v>0</v>
      </c>
      <c r="R33" s="18">
        <v>0.5</v>
      </c>
      <c r="S33" s="16">
        <f t="shared" si="6"/>
        <v>0</v>
      </c>
      <c r="T33" s="18">
        <v>0.5</v>
      </c>
      <c r="U33" s="16">
        <f t="shared" si="7"/>
        <v>0</v>
      </c>
      <c r="V33" s="18">
        <v>0</v>
      </c>
      <c r="W33" s="16">
        <f>'PLANILHA ORÇAMENTÁRIA'!G357</f>
        <v>0</v>
      </c>
      <c r="X33" s="16" t="e">
        <f t="shared" si="8"/>
        <v>#DIV/0!</v>
      </c>
    </row>
    <row r="34" spans="1:24" ht="24.95" customHeight="1" x14ac:dyDescent="0.25">
      <c r="A34" s="132"/>
      <c r="B34" s="128" t="s">
        <v>29</v>
      </c>
      <c r="C34" s="129"/>
      <c r="D34" s="130"/>
      <c r="E34" s="123">
        <f>SUM(E14:E33)</f>
        <v>0</v>
      </c>
      <c r="F34" s="124"/>
      <c r="G34" s="114">
        <f>SUM(G14:G21)</f>
        <v>0</v>
      </c>
      <c r="H34" s="115"/>
      <c r="I34" s="114">
        <f>SUM(I14:I33)</f>
        <v>0</v>
      </c>
      <c r="J34" s="115"/>
      <c r="K34" s="114">
        <f>SUM(K14:K33)</f>
        <v>0</v>
      </c>
      <c r="L34" s="115"/>
      <c r="M34" s="114">
        <f>SUM(M14:M33)</f>
        <v>0</v>
      </c>
      <c r="N34" s="115"/>
      <c r="O34" s="114">
        <f>SUM(O14:O33)</f>
        <v>0</v>
      </c>
      <c r="P34" s="115"/>
      <c r="Q34" s="114">
        <f>SUM(Q14:Q33)</f>
        <v>0</v>
      </c>
      <c r="R34" s="115"/>
      <c r="S34" s="114">
        <f>SUM(S14:S33)</f>
        <v>0</v>
      </c>
      <c r="T34" s="115"/>
      <c r="U34" s="114">
        <f>SUM(U14:U33)</f>
        <v>0</v>
      </c>
      <c r="V34" s="115"/>
      <c r="W34" s="19">
        <f>SUM(W14:W33)</f>
        <v>0</v>
      </c>
      <c r="X34" s="19">
        <v>100</v>
      </c>
    </row>
    <row r="35" spans="1:24" ht="24.95" customHeight="1" x14ac:dyDescent="0.25">
      <c r="A35" s="133"/>
      <c r="B35" s="128" t="s">
        <v>30</v>
      </c>
      <c r="C35" s="129"/>
      <c r="D35" s="130"/>
      <c r="E35" s="123">
        <f>E34</f>
        <v>0</v>
      </c>
      <c r="F35" s="124"/>
      <c r="G35" s="114">
        <f>E35+G34</f>
        <v>0</v>
      </c>
      <c r="H35" s="115"/>
      <c r="I35" s="114">
        <f>G35+I34</f>
        <v>0</v>
      </c>
      <c r="J35" s="115"/>
      <c r="K35" s="114">
        <f>I35+K34</f>
        <v>0</v>
      </c>
      <c r="L35" s="115"/>
      <c r="M35" s="114">
        <f>K35+M34</f>
        <v>0</v>
      </c>
      <c r="N35" s="115"/>
      <c r="O35" s="114">
        <f>M35+O34</f>
        <v>0</v>
      </c>
      <c r="P35" s="115"/>
      <c r="Q35" s="114">
        <f>O35+Q34</f>
        <v>0</v>
      </c>
      <c r="R35" s="115"/>
      <c r="S35" s="114">
        <f>Q35+S34</f>
        <v>0</v>
      </c>
      <c r="T35" s="115"/>
      <c r="U35" s="114">
        <f>S35+U34</f>
        <v>0</v>
      </c>
      <c r="V35" s="115"/>
      <c r="W35" s="145">
        <f>W34</f>
        <v>0</v>
      </c>
      <c r="X35" s="146"/>
    </row>
    <row r="36" spans="1:24" ht="24.95" customHeight="1" x14ac:dyDescent="0.25">
      <c r="A36" s="133"/>
      <c r="B36" s="125" t="s">
        <v>31</v>
      </c>
      <c r="C36" s="126"/>
      <c r="D36" s="127"/>
      <c r="E36" s="116" t="e">
        <f>(E34*100/$W$34)</f>
        <v>#DIV/0!</v>
      </c>
      <c r="F36" s="117"/>
      <c r="G36" s="116" t="e">
        <f>(G34*100/$W$34)</f>
        <v>#DIV/0!</v>
      </c>
      <c r="H36" s="117"/>
      <c r="I36" s="116" t="e">
        <f>(I34*100/$W$34)</f>
        <v>#DIV/0!</v>
      </c>
      <c r="J36" s="117"/>
      <c r="K36" s="116" t="e">
        <f>(K34*100/$W$34)</f>
        <v>#DIV/0!</v>
      </c>
      <c r="L36" s="117"/>
      <c r="M36" s="116" t="e">
        <f>(M34*100/$W$34)</f>
        <v>#DIV/0!</v>
      </c>
      <c r="N36" s="117"/>
      <c r="O36" s="116" t="e">
        <f>(O34*100/$W$34)</f>
        <v>#DIV/0!</v>
      </c>
      <c r="P36" s="117"/>
      <c r="Q36" s="116" t="e">
        <f>(Q34*100/$W$34)</f>
        <v>#DIV/0!</v>
      </c>
      <c r="R36" s="117"/>
      <c r="S36" s="116" t="e">
        <f>(S34*100/$W$34)</f>
        <v>#DIV/0!</v>
      </c>
      <c r="T36" s="117"/>
      <c r="U36" s="116" t="e">
        <f>(U34*100/$W$34)</f>
        <v>#DIV/0!</v>
      </c>
      <c r="V36" s="117"/>
      <c r="W36" s="147"/>
      <c r="X36" s="148"/>
    </row>
    <row r="37" spans="1:24" ht="24.95" customHeight="1" x14ac:dyDescent="0.25">
      <c r="A37" s="134"/>
      <c r="B37" s="125" t="s">
        <v>32</v>
      </c>
      <c r="C37" s="126"/>
      <c r="D37" s="127"/>
      <c r="E37" s="116" t="e">
        <f>E35*100/$W$34</f>
        <v>#DIV/0!</v>
      </c>
      <c r="F37" s="117"/>
      <c r="G37" s="118" t="e">
        <f>SUM(E37+G36)</f>
        <v>#DIV/0!</v>
      </c>
      <c r="H37" s="119"/>
      <c r="I37" s="118" t="e">
        <f>SUM(G37+I36)</f>
        <v>#DIV/0!</v>
      </c>
      <c r="J37" s="119"/>
      <c r="K37" s="118" t="e">
        <f>SUM(I37+K36)</f>
        <v>#DIV/0!</v>
      </c>
      <c r="L37" s="119"/>
      <c r="M37" s="118" t="e">
        <f>SUM(K37+M36)</f>
        <v>#DIV/0!</v>
      </c>
      <c r="N37" s="119"/>
      <c r="O37" s="118" t="e">
        <f>SUM(M37+O36)</f>
        <v>#DIV/0!</v>
      </c>
      <c r="P37" s="119"/>
      <c r="Q37" s="118" t="e">
        <f>SUM(O37+Q36)</f>
        <v>#DIV/0!</v>
      </c>
      <c r="R37" s="119"/>
      <c r="S37" s="118" t="e">
        <f>SUM(Q37+S36)</f>
        <v>#DIV/0!</v>
      </c>
      <c r="T37" s="119"/>
      <c r="U37" s="118" t="e">
        <f>SUM(S37+U36)</f>
        <v>#DIV/0!</v>
      </c>
      <c r="V37" s="119"/>
      <c r="W37" s="149"/>
      <c r="X37" s="150"/>
    </row>
    <row r="38" spans="1:24" ht="24.95" customHeight="1" x14ac:dyDescent="0.25"/>
  </sheetData>
  <mergeCells count="83">
    <mergeCell ref="C4:X4"/>
    <mergeCell ref="C5:X5"/>
    <mergeCell ref="C6:X6"/>
    <mergeCell ref="C7:X7"/>
    <mergeCell ref="C8:X8"/>
    <mergeCell ref="E11:V11"/>
    <mergeCell ref="A10:X10"/>
    <mergeCell ref="C9:X9"/>
    <mergeCell ref="U12:V12"/>
    <mergeCell ref="U34:V34"/>
    <mergeCell ref="B30:D30"/>
    <mergeCell ref="B23:D23"/>
    <mergeCell ref="B24:D24"/>
    <mergeCell ref="B25:D25"/>
    <mergeCell ref="B26:D26"/>
    <mergeCell ref="O12:P12"/>
    <mergeCell ref="I12:J12"/>
    <mergeCell ref="M12:N12"/>
    <mergeCell ref="K12:L12"/>
    <mergeCell ref="O34:P34"/>
    <mergeCell ref="B19:D19"/>
    <mergeCell ref="U37:V37"/>
    <mergeCell ref="Q37:R37"/>
    <mergeCell ref="S12:T12"/>
    <mergeCell ref="S34:T34"/>
    <mergeCell ref="S35:T35"/>
    <mergeCell ref="S36:T36"/>
    <mergeCell ref="S37:T37"/>
    <mergeCell ref="Q12:R12"/>
    <mergeCell ref="Q34:R34"/>
    <mergeCell ref="Q35:R35"/>
    <mergeCell ref="Q36:R36"/>
    <mergeCell ref="A1:X3"/>
    <mergeCell ref="A34:A37"/>
    <mergeCell ref="B34:D34"/>
    <mergeCell ref="A11:A13"/>
    <mergeCell ref="B11:D13"/>
    <mergeCell ref="W11:X12"/>
    <mergeCell ref="E12:F12"/>
    <mergeCell ref="G12:H12"/>
    <mergeCell ref="G37:H37"/>
    <mergeCell ref="G34:H34"/>
    <mergeCell ref="W35:X37"/>
    <mergeCell ref="B36:D36"/>
    <mergeCell ref="E36:F36"/>
    <mergeCell ref="G36:H36"/>
    <mergeCell ref="U35:V35"/>
    <mergeCell ref="U36:V36"/>
    <mergeCell ref="B37:D37"/>
    <mergeCell ref="E37:F37"/>
    <mergeCell ref="E35:F35"/>
    <mergeCell ref="G35:H35"/>
    <mergeCell ref="B35:D35"/>
    <mergeCell ref="B21:D21"/>
    <mergeCell ref="E34:F34"/>
    <mergeCell ref="B14:D14"/>
    <mergeCell ref="B15:D15"/>
    <mergeCell ref="B16:D16"/>
    <mergeCell ref="B17:D17"/>
    <mergeCell ref="B18:D18"/>
    <mergeCell ref="B20:D20"/>
    <mergeCell ref="B22:D22"/>
    <mergeCell ref="B31:D31"/>
    <mergeCell ref="B32:D32"/>
    <mergeCell ref="B33:D33"/>
    <mergeCell ref="B27:D27"/>
    <mergeCell ref="B28:D28"/>
    <mergeCell ref="B29:D29"/>
    <mergeCell ref="M34:N34"/>
    <mergeCell ref="M35:N35"/>
    <mergeCell ref="M36:N36"/>
    <mergeCell ref="M37:N37"/>
    <mergeCell ref="O37:P37"/>
    <mergeCell ref="O35:P35"/>
    <mergeCell ref="O36:P36"/>
    <mergeCell ref="I35:J35"/>
    <mergeCell ref="I36:J36"/>
    <mergeCell ref="I37:J37"/>
    <mergeCell ref="K34:L34"/>
    <mergeCell ref="K35:L35"/>
    <mergeCell ref="K36:L36"/>
    <mergeCell ref="K37:L37"/>
    <mergeCell ref="I34:J34"/>
  </mergeCells>
  <phoneticPr fontId="15" type="noConversion"/>
  <printOptions horizontalCentered="1" verticalCentered="1"/>
  <pageMargins left="0.39370078740157483" right="0.39370078740157483" top="0.78740157480314965" bottom="0.78740157480314965"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6138-E247-4C6C-8F54-AE297CCF2664}">
  <dimension ref="A1:K24"/>
  <sheetViews>
    <sheetView workbookViewId="0">
      <selection activeCell="O10" sqref="O10"/>
    </sheetView>
  </sheetViews>
  <sheetFormatPr defaultRowHeight="15" x14ac:dyDescent="0.25"/>
  <cols>
    <col min="1" max="1" width="16.5703125" customWidth="1"/>
    <col min="2" max="2" width="9.140625" customWidth="1"/>
    <col min="8" max="8" width="2.28515625" customWidth="1"/>
    <col min="9" max="9" width="1.5703125" hidden="1" customWidth="1"/>
    <col min="10" max="10" width="11.85546875" customWidth="1"/>
    <col min="11" max="11" width="15.140625" customWidth="1"/>
  </cols>
  <sheetData>
    <row r="1" spans="1:11" ht="47.25" customHeight="1" x14ac:dyDescent="0.25">
      <c r="A1" s="170" t="s">
        <v>59</v>
      </c>
      <c r="B1" s="171"/>
      <c r="C1" s="171"/>
      <c r="D1" s="171"/>
      <c r="E1" s="171"/>
      <c r="F1" s="171"/>
      <c r="G1" s="171"/>
      <c r="H1" s="171"/>
      <c r="I1" s="171"/>
      <c r="J1" s="171"/>
      <c r="K1" s="172"/>
    </row>
    <row r="2" spans="1:11" ht="42" customHeight="1" x14ac:dyDescent="0.25">
      <c r="A2" s="23" t="str">
        <f>'PLANILHA ORÇAMENTÁRIA'!A3</f>
        <v>OBRA:</v>
      </c>
      <c r="B2" s="155" t="str">
        <f>'PLANILHA ORÇAMENTÁRIA'!B3:H3</f>
        <v>OBRA DE EXECUÇÃO DO NOVO CENTRO DE EDUCAÇÃO INFANTIL NOSSA SENHORA DA SALETE</v>
      </c>
      <c r="C2" s="156"/>
      <c r="D2" s="156"/>
      <c r="E2" s="156"/>
      <c r="F2" s="156"/>
      <c r="G2" s="156"/>
      <c r="H2" s="156"/>
      <c r="I2" s="156"/>
      <c r="J2" s="156"/>
      <c r="K2" s="157"/>
    </row>
    <row r="3" spans="1:11" ht="30" customHeight="1" x14ac:dyDescent="0.25">
      <c r="A3" s="23" t="str">
        <f>'PLANILHA ORÇAMENTÁRIA'!A4</f>
        <v>CE nº</v>
      </c>
      <c r="B3" s="173" t="str">
        <f>'PLANILHA ORÇAMENTÁRIA'!B4</f>
        <v>9/2025/PMMG</v>
      </c>
      <c r="C3" s="174"/>
      <c r="D3" s="174"/>
      <c r="E3" s="174"/>
      <c r="F3" s="174"/>
      <c r="G3" s="174"/>
      <c r="H3" s="174"/>
      <c r="I3" s="174"/>
      <c r="J3" s="174"/>
      <c r="K3" s="175"/>
    </row>
    <row r="4" spans="1:11" ht="30" customHeight="1" x14ac:dyDescent="0.25">
      <c r="A4" s="23" t="str">
        <f>'PLANILHA ORÇAMENTÁRIA'!A5</f>
        <v>Valor Total:</v>
      </c>
      <c r="B4" s="176">
        <f>'PLANILHA ORÇAMENTÁRIA'!B5:H5</f>
        <v>0</v>
      </c>
      <c r="C4" s="177"/>
      <c r="D4" s="177"/>
      <c r="E4" s="177"/>
      <c r="F4" s="177"/>
      <c r="G4" s="177"/>
      <c r="H4" s="177"/>
      <c r="I4" s="177"/>
      <c r="J4" s="177"/>
      <c r="K4" s="178"/>
    </row>
    <row r="5" spans="1:11" ht="30" customHeight="1" x14ac:dyDescent="0.25">
      <c r="A5" s="23" t="str">
        <f>'PLANILHA ORÇAMENTÁRIA'!A6</f>
        <v>Valor do BDI:</v>
      </c>
      <c r="B5" s="179">
        <f>K18</f>
        <v>0</v>
      </c>
      <c r="C5" s="174"/>
      <c r="D5" s="174"/>
      <c r="E5" s="174"/>
      <c r="F5" s="174"/>
      <c r="G5" s="174"/>
      <c r="H5" s="174"/>
      <c r="I5" s="174"/>
      <c r="J5" s="174"/>
      <c r="K5" s="175"/>
    </row>
    <row r="6" spans="1:11" ht="30" customHeight="1" x14ac:dyDescent="0.25">
      <c r="A6" s="23" t="str">
        <f>'PLANILHA ORÇAMENTÁRIA'!A7</f>
        <v>Razão Social:</v>
      </c>
      <c r="B6" s="180">
        <f>'PLANILHA ORÇAMENTÁRIA'!B7</f>
        <v>0</v>
      </c>
      <c r="C6" s="181"/>
      <c r="D6" s="181"/>
      <c r="E6" s="181"/>
      <c r="F6" s="181"/>
      <c r="G6" s="181"/>
      <c r="H6" s="181"/>
      <c r="I6" s="181"/>
      <c r="J6" s="181"/>
      <c r="K6" s="182"/>
    </row>
    <row r="7" spans="1:11" ht="30" customHeight="1" x14ac:dyDescent="0.25">
      <c r="A7" s="23" t="str">
        <f>'PLANILHA ORÇAMENTÁRIA'!A8</f>
        <v>CNPJ/MF:</v>
      </c>
      <c r="B7" s="180">
        <f>'PLANILHA ORÇAMENTÁRIA'!B8</f>
        <v>0</v>
      </c>
      <c r="C7" s="181"/>
      <c r="D7" s="181"/>
      <c r="E7" s="181"/>
      <c r="F7" s="181"/>
      <c r="G7" s="181"/>
      <c r="H7" s="181"/>
      <c r="I7" s="181"/>
      <c r="J7" s="181"/>
      <c r="K7" s="182"/>
    </row>
    <row r="8" spans="1:11" ht="24.95" customHeight="1" x14ac:dyDescent="0.25">
      <c r="A8" s="183"/>
      <c r="B8" s="184"/>
      <c r="C8" s="184"/>
      <c r="D8" s="184"/>
      <c r="E8" s="184"/>
      <c r="F8" s="184"/>
      <c r="G8" s="184"/>
      <c r="H8" s="184"/>
      <c r="I8" s="184"/>
      <c r="J8" s="184"/>
      <c r="K8" s="185"/>
    </row>
    <row r="9" spans="1:11" ht="39.950000000000003" customHeight="1" x14ac:dyDescent="0.25">
      <c r="A9" s="14" t="s">
        <v>51</v>
      </c>
      <c r="B9" s="186" t="s">
        <v>52</v>
      </c>
      <c r="C9" s="186"/>
      <c r="D9" s="186"/>
      <c r="E9" s="186"/>
      <c r="F9" s="186"/>
      <c r="G9" s="186"/>
      <c r="H9" s="186"/>
      <c r="I9" s="187"/>
      <c r="J9" s="24" t="s">
        <v>37</v>
      </c>
      <c r="K9" s="25" t="s">
        <v>38</v>
      </c>
    </row>
    <row r="10" spans="1:11" ht="39.950000000000003" customHeight="1" x14ac:dyDescent="0.25">
      <c r="A10" s="22">
        <v>1</v>
      </c>
      <c r="B10" s="188" t="s">
        <v>50</v>
      </c>
      <c r="C10" s="189"/>
      <c r="D10" s="189"/>
      <c r="E10" s="189"/>
      <c r="F10" s="189"/>
      <c r="G10" s="189"/>
      <c r="H10" s="189"/>
      <c r="I10" s="189"/>
      <c r="J10" s="26" t="s">
        <v>42</v>
      </c>
      <c r="K10" s="27">
        <v>0</v>
      </c>
    </row>
    <row r="11" spans="1:11" ht="39.950000000000003" customHeight="1" x14ac:dyDescent="0.25">
      <c r="A11" s="22">
        <v>2</v>
      </c>
      <c r="B11" s="188" t="s">
        <v>49</v>
      </c>
      <c r="C11" s="189"/>
      <c r="D11" s="189"/>
      <c r="E11" s="189"/>
      <c r="F11" s="189"/>
      <c r="G11" s="189"/>
      <c r="H11" s="189"/>
      <c r="I11" s="189"/>
      <c r="J11" s="26" t="s">
        <v>53</v>
      </c>
      <c r="K11" s="27">
        <v>0</v>
      </c>
    </row>
    <row r="12" spans="1:11" ht="39.950000000000003" customHeight="1" x14ac:dyDescent="0.25">
      <c r="A12" s="22">
        <v>3</v>
      </c>
      <c r="B12" s="188" t="s">
        <v>43</v>
      </c>
      <c r="C12" s="189"/>
      <c r="D12" s="189"/>
      <c r="E12" s="189"/>
      <c r="F12" s="189"/>
      <c r="G12" s="189"/>
      <c r="H12" s="189"/>
      <c r="I12" s="189"/>
      <c r="J12" s="26" t="s">
        <v>46</v>
      </c>
      <c r="K12" s="27">
        <v>0</v>
      </c>
    </row>
    <row r="13" spans="1:11" ht="39.950000000000003" customHeight="1" x14ac:dyDescent="0.25">
      <c r="A13" s="22">
        <v>4</v>
      </c>
      <c r="B13" s="188" t="s">
        <v>44</v>
      </c>
      <c r="C13" s="189"/>
      <c r="D13" s="189"/>
      <c r="E13" s="189"/>
      <c r="F13" s="189"/>
      <c r="G13" s="189"/>
      <c r="H13" s="189"/>
      <c r="I13" s="189"/>
      <c r="J13" s="26" t="s">
        <v>47</v>
      </c>
      <c r="K13" s="27">
        <v>0</v>
      </c>
    </row>
    <row r="14" spans="1:11" ht="39.950000000000003" customHeight="1" x14ac:dyDescent="0.25">
      <c r="A14" s="22">
        <v>5</v>
      </c>
      <c r="B14" s="188" t="s">
        <v>45</v>
      </c>
      <c r="C14" s="189"/>
      <c r="D14" s="189"/>
      <c r="E14" s="189"/>
      <c r="F14" s="189"/>
      <c r="G14" s="189"/>
      <c r="H14" s="189"/>
      <c r="I14" s="189"/>
      <c r="J14" s="26" t="s">
        <v>48</v>
      </c>
      <c r="K14" s="27">
        <v>0</v>
      </c>
    </row>
    <row r="15" spans="1:11" ht="39.950000000000003" customHeight="1" x14ac:dyDescent="0.25">
      <c r="A15" s="22">
        <v>6</v>
      </c>
      <c r="B15" s="188" t="s">
        <v>54</v>
      </c>
      <c r="C15" s="189"/>
      <c r="D15" s="189"/>
      <c r="E15" s="189"/>
      <c r="F15" s="189"/>
      <c r="G15" s="189"/>
      <c r="H15" s="189"/>
      <c r="I15" s="189"/>
      <c r="J15" s="26" t="s">
        <v>39</v>
      </c>
      <c r="K15" s="27">
        <v>0</v>
      </c>
    </row>
    <row r="16" spans="1:11" ht="39.950000000000003" customHeight="1" x14ac:dyDescent="0.25">
      <c r="A16" s="22">
        <v>7</v>
      </c>
      <c r="B16" s="188" t="s">
        <v>55</v>
      </c>
      <c r="C16" s="189"/>
      <c r="D16" s="189"/>
      <c r="E16" s="189"/>
      <c r="F16" s="189"/>
      <c r="G16" s="189"/>
      <c r="H16" s="189"/>
      <c r="I16" s="189"/>
      <c r="J16" s="26" t="s">
        <v>40</v>
      </c>
      <c r="K16" s="28">
        <v>0</v>
      </c>
    </row>
    <row r="17" spans="1:11" ht="39.950000000000003" customHeight="1" x14ac:dyDescent="0.25">
      <c r="A17" s="22">
        <v>8</v>
      </c>
      <c r="B17" s="188" t="s">
        <v>56</v>
      </c>
      <c r="C17" s="189"/>
      <c r="D17" s="189"/>
      <c r="E17" s="189"/>
      <c r="F17" s="189"/>
      <c r="G17" s="189"/>
      <c r="H17" s="189"/>
      <c r="I17" s="189"/>
      <c r="J17" s="26" t="s">
        <v>57</v>
      </c>
      <c r="K17" s="28">
        <v>0</v>
      </c>
    </row>
    <row r="18" spans="1:11" ht="39.950000000000003" customHeight="1" x14ac:dyDescent="0.25">
      <c r="A18" s="22">
        <v>9</v>
      </c>
      <c r="B18" s="194" t="s">
        <v>60</v>
      </c>
      <c r="C18" s="195"/>
      <c r="D18" s="195"/>
      <c r="E18" s="195"/>
      <c r="F18" s="195"/>
      <c r="G18" s="195"/>
      <c r="H18" s="195"/>
      <c r="I18" s="195"/>
      <c r="J18" s="29" t="s">
        <v>41</v>
      </c>
      <c r="K18" s="30">
        <f>((1+K10+K11+K12) * (1+K13) * (1+K14)) / (1-K15-K16-K17) -1</f>
        <v>0</v>
      </c>
    </row>
    <row r="19" spans="1:11" ht="24.95" customHeight="1" x14ac:dyDescent="0.25">
      <c r="A19" s="190" t="s">
        <v>58</v>
      </c>
      <c r="B19" s="191"/>
      <c r="C19" s="191"/>
      <c r="D19" s="191"/>
      <c r="E19" s="191"/>
      <c r="F19" s="191"/>
      <c r="G19" s="191"/>
      <c r="H19" s="191"/>
      <c r="I19" s="191"/>
      <c r="J19" s="191"/>
      <c r="K19" s="192"/>
    </row>
    <row r="20" spans="1:11" x14ac:dyDescent="0.25">
      <c r="A20" s="193"/>
      <c r="B20" s="193"/>
      <c r="C20" s="193"/>
      <c r="D20" s="193"/>
      <c r="E20" s="193"/>
      <c r="F20" s="193"/>
      <c r="G20" s="193"/>
      <c r="H20" s="193"/>
      <c r="I20" s="193"/>
      <c r="J20" s="193"/>
      <c r="K20" s="193"/>
    </row>
    <row r="21" spans="1:11" x14ac:dyDescent="0.25">
      <c r="A21" s="193"/>
      <c r="B21" s="193"/>
      <c r="C21" s="193"/>
      <c r="D21" s="193"/>
      <c r="E21" s="193"/>
      <c r="F21" s="193"/>
      <c r="G21" s="193"/>
      <c r="H21" s="193"/>
      <c r="I21" s="193"/>
      <c r="J21" s="193"/>
      <c r="K21" s="193"/>
    </row>
    <row r="22" spans="1:11" x14ac:dyDescent="0.25">
      <c r="A22" s="193"/>
      <c r="B22" s="193"/>
      <c r="C22" s="193"/>
      <c r="D22" s="193"/>
      <c r="E22" s="193"/>
      <c r="F22" s="193"/>
      <c r="G22" s="193"/>
      <c r="H22" s="193"/>
      <c r="I22" s="193"/>
      <c r="J22" s="193"/>
      <c r="K22" s="193"/>
    </row>
    <row r="23" spans="1:11" x14ac:dyDescent="0.25">
      <c r="A23" s="193"/>
      <c r="B23" s="193"/>
      <c r="C23" s="193"/>
      <c r="D23" s="193"/>
      <c r="E23" s="193"/>
      <c r="F23" s="193"/>
      <c r="G23" s="193"/>
      <c r="H23" s="193"/>
      <c r="I23" s="193"/>
      <c r="J23" s="193"/>
      <c r="K23" s="193"/>
    </row>
    <row r="24" spans="1:11" x14ac:dyDescent="0.25">
      <c r="A24" s="193"/>
      <c r="B24" s="193"/>
      <c r="C24" s="193"/>
      <c r="D24" s="193"/>
      <c r="E24" s="193"/>
      <c r="F24" s="193"/>
      <c r="G24" s="193"/>
      <c r="H24" s="193"/>
      <c r="I24" s="193"/>
      <c r="J24" s="193"/>
      <c r="K24" s="193"/>
    </row>
  </sheetData>
  <mergeCells count="20">
    <mergeCell ref="B11:I11"/>
    <mergeCell ref="B12:I12"/>
    <mergeCell ref="B13:I13"/>
    <mergeCell ref="A19:K19"/>
    <mergeCell ref="A20:K24"/>
    <mergeCell ref="B14:I14"/>
    <mergeCell ref="B15:I15"/>
    <mergeCell ref="B16:I16"/>
    <mergeCell ref="B17:I17"/>
    <mergeCell ref="B18:I18"/>
    <mergeCell ref="B6:K6"/>
    <mergeCell ref="B7:K7"/>
    <mergeCell ref="A8:K8"/>
    <mergeCell ref="B9:I9"/>
    <mergeCell ref="B10:I10"/>
    <mergeCell ref="A1:K1"/>
    <mergeCell ref="B2:K2"/>
    <mergeCell ref="B3:K3"/>
    <mergeCell ref="B4:K4"/>
    <mergeCell ref="B5:K5"/>
  </mergeCells>
  <conditionalFormatting sqref="K18">
    <cfRule type="expression" dxfId="0" priority="1" stopIfTrue="1">
      <formula>DESONERACAO="não"</formula>
    </cfRule>
  </conditionalFormatting>
  <dataValidations disablePrompts="1" count="3">
    <dataValidation type="decimal" allowBlank="1" showErrorMessage="1" errorTitle="Erro de valores" error="Digite um valor entre 0% e 100%" sqref="K10:K15" xr:uid="{23B839BE-5642-4B40-94D9-ACE6F0147403}">
      <formula1>0</formula1>
      <formula2>1</formula2>
    </dataValidation>
    <dataValidation type="decimal" allowBlank="1" showErrorMessage="1" errorTitle="Erro de valores" error="Digite um valor maior do que 0." sqref="K16" xr:uid="{D2B4D82D-F159-484E-8512-FFDFA917F071}">
      <formula1>0</formula1>
      <formula2>1</formula2>
    </dataValidation>
    <dataValidation operator="greaterThanOrEqual" allowBlank="1" showErrorMessage="1" errorTitle="Erro de valores" error="Digite um valor igual a 0% ou 2%." sqref="K17" xr:uid="{AB194E74-12F4-469E-8D09-F797DCF16A4F}">
      <formula1>0</formula1>
      <formula2>0</formula2>
    </dataValidation>
  </dataValidations>
  <pageMargins left="0.51181102362204722" right="0.51181102362204722" top="0.78740157480314965" bottom="0.78740157480314965" header="0.31496062992125984" footer="0.31496062992125984"/>
  <pageSetup paperSize="9" scale="90"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5B053-E466-4D25-990E-FB4A27DCABEA}">
  <dimension ref="A1:J35"/>
  <sheetViews>
    <sheetView topLeftCell="A10" workbookViewId="0">
      <selection activeCell="M21" sqref="M21"/>
    </sheetView>
  </sheetViews>
  <sheetFormatPr defaultRowHeight="15" x14ac:dyDescent="0.25"/>
  <cols>
    <col min="1" max="1" width="16.28515625" bestFit="1" customWidth="1"/>
    <col min="9" max="9" width="18.28515625" customWidth="1"/>
    <col min="10" max="10" width="20.140625" customWidth="1"/>
  </cols>
  <sheetData>
    <row r="1" spans="1:10" ht="47.25" customHeight="1" x14ac:dyDescent="0.25">
      <c r="A1" s="198" t="s">
        <v>93</v>
      </c>
      <c r="B1" s="198"/>
      <c r="C1" s="198"/>
      <c r="D1" s="198"/>
      <c r="E1" s="198"/>
      <c r="F1" s="198"/>
      <c r="G1" s="198"/>
      <c r="H1" s="198"/>
      <c r="I1" s="198"/>
      <c r="J1" s="198"/>
    </row>
    <row r="2" spans="1:10" ht="42" customHeight="1" x14ac:dyDescent="0.25">
      <c r="A2" s="23" t="s">
        <v>5</v>
      </c>
      <c r="B2" s="199" t="str">
        <f>'PLANILHA ORÇAMENTÁRIA'!B3:H3</f>
        <v>OBRA DE EXECUÇÃO DO NOVO CENTRO DE EDUCAÇÃO INFANTIL NOSSA SENHORA DA SALETE</v>
      </c>
      <c r="C2" s="199"/>
      <c r="D2" s="199"/>
      <c r="E2" s="199"/>
      <c r="F2" s="199"/>
      <c r="G2" s="199"/>
      <c r="H2" s="199"/>
      <c r="I2" s="199"/>
      <c r="J2" s="199"/>
    </row>
    <row r="3" spans="1:10" ht="30" customHeight="1" x14ac:dyDescent="0.25">
      <c r="A3" s="11" t="str">
        <f>'PLANILHA ORÇAMENTÁRIA'!A4</f>
        <v>CE nº</v>
      </c>
      <c r="B3" s="173" t="str">
        <f>'PLANILHA ORÇAMENTÁRIA'!B4:H4</f>
        <v>9/2025/PMMG</v>
      </c>
      <c r="C3" s="174"/>
      <c r="D3" s="174"/>
      <c r="E3" s="174"/>
      <c r="F3" s="174"/>
      <c r="G3" s="174"/>
      <c r="H3" s="174"/>
      <c r="I3" s="174"/>
      <c r="J3" s="175"/>
    </row>
    <row r="4" spans="1:10" ht="30" customHeight="1" x14ac:dyDescent="0.25">
      <c r="A4" s="23" t="s">
        <v>6</v>
      </c>
      <c r="B4" s="200">
        <f>'PLANILHA ORÇAMENTÁRIA'!B5:H5</f>
        <v>0</v>
      </c>
      <c r="C4" s="177"/>
      <c r="D4" s="177"/>
      <c r="E4" s="177"/>
      <c r="F4" s="177"/>
      <c r="G4" s="177"/>
      <c r="H4" s="177"/>
      <c r="I4" s="177"/>
      <c r="J4" s="178"/>
    </row>
    <row r="5" spans="1:10" ht="30" customHeight="1" x14ac:dyDescent="0.25">
      <c r="A5" s="23" t="s">
        <v>7</v>
      </c>
      <c r="B5" s="201">
        <f>BDI!B5</f>
        <v>0</v>
      </c>
      <c r="C5" s="202"/>
      <c r="D5" s="202"/>
      <c r="E5" s="202"/>
      <c r="F5" s="202"/>
      <c r="G5" s="202"/>
      <c r="H5" s="202"/>
      <c r="I5" s="202"/>
      <c r="J5" s="202"/>
    </row>
    <row r="6" spans="1:10" ht="30" customHeight="1" x14ac:dyDescent="0.25">
      <c r="A6" s="23" t="s">
        <v>35</v>
      </c>
      <c r="B6" s="196">
        <f>'PLANILHA ORÇAMENTÁRIA'!B7</f>
        <v>0</v>
      </c>
      <c r="C6" s="196"/>
      <c r="D6" s="196"/>
      <c r="E6" s="196"/>
      <c r="F6" s="196"/>
      <c r="G6" s="196"/>
      <c r="H6" s="196"/>
      <c r="I6" s="196"/>
      <c r="J6" s="196"/>
    </row>
    <row r="7" spans="1:10" ht="30" customHeight="1" x14ac:dyDescent="0.25">
      <c r="A7" s="23" t="s">
        <v>36</v>
      </c>
      <c r="B7" s="196">
        <f>'PLANILHA ORÇAMENTÁRIA'!B8</f>
        <v>0</v>
      </c>
      <c r="C7" s="196"/>
      <c r="D7" s="196"/>
      <c r="E7" s="196"/>
      <c r="F7" s="196"/>
      <c r="G7" s="196"/>
      <c r="H7" s="196"/>
      <c r="I7" s="196"/>
      <c r="J7" s="196"/>
    </row>
    <row r="8" spans="1:10" ht="24.95" customHeight="1" x14ac:dyDescent="0.25">
      <c r="A8" s="197"/>
      <c r="B8" s="197"/>
      <c r="C8" s="197"/>
      <c r="D8" s="197"/>
      <c r="E8" s="197"/>
      <c r="F8" s="197"/>
      <c r="G8" s="197"/>
      <c r="H8" s="197"/>
      <c r="I8" s="197"/>
      <c r="J8" s="197"/>
    </row>
    <row r="9" spans="1:10" ht="39.950000000000003" customHeight="1" x14ac:dyDescent="0.25">
      <c r="A9" s="204" t="s">
        <v>64</v>
      </c>
      <c r="B9" s="218" t="s">
        <v>61</v>
      </c>
      <c r="C9" s="219"/>
      <c r="D9" s="219"/>
      <c r="E9" s="219"/>
      <c r="F9" s="219"/>
      <c r="G9" s="219"/>
      <c r="H9" s="219"/>
      <c r="I9" s="220"/>
      <c r="J9" s="221" t="s">
        <v>62</v>
      </c>
    </row>
    <row r="10" spans="1:10" ht="18" customHeight="1" x14ac:dyDescent="0.25">
      <c r="A10" s="205"/>
      <c r="B10" s="203" t="s">
        <v>73</v>
      </c>
      <c r="C10" s="203"/>
      <c r="D10" s="203"/>
      <c r="E10" s="203"/>
      <c r="F10" s="203"/>
      <c r="G10" s="203"/>
      <c r="H10" s="203"/>
      <c r="I10" s="203"/>
      <c r="J10" s="34">
        <v>0</v>
      </c>
    </row>
    <row r="11" spans="1:10" ht="18" customHeight="1" x14ac:dyDescent="0.25">
      <c r="A11" s="205"/>
      <c r="B11" s="203" t="s">
        <v>74</v>
      </c>
      <c r="C11" s="203"/>
      <c r="D11" s="203"/>
      <c r="E11" s="203"/>
      <c r="F11" s="203"/>
      <c r="G11" s="203"/>
      <c r="H11" s="203"/>
      <c r="I11" s="203"/>
      <c r="J11" s="34">
        <v>0</v>
      </c>
    </row>
    <row r="12" spans="1:10" ht="18" customHeight="1" x14ac:dyDescent="0.25">
      <c r="A12" s="205"/>
      <c r="B12" s="203" t="s">
        <v>75</v>
      </c>
      <c r="C12" s="203"/>
      <c r="D12" s="203"/>
      <c r="E12" s="203"/>
      <c r="F12" s="203"/>
      <c r="G12" s="203"/>
      <c r="H12" s="203"/>
      <c r="I12" s="203"/>
      <c r="J12" s="34">
        <v>0</v>
      </c>
    </row>
    <row r="13" spans="1:10" ht="18" customHeight="1" x14ac:dyDescent="0.25">
      <c r="A13" s="205"/>
      <c r="B13" s="203" t="s">
        <v>76</v>
      </c>
      <c r="C13" s="203"/>
      <c r="D13" s="203"/>
      <c r="E13" s="203"/>
      <c r="F13" s="203"/>
      <c r="G13" s="203"/>
      <c r="H13" s="203"/>
      <c r="I13" s="203"/>
      <c r="J13" s="34">
        <v>0</v>
      </c>
    </row>
    <row r="14" spans="1:10" ht="18" customHeight="1" x14ac:dyDescent="0.25">
      <c r="A14" s="205"/>
      <c r="B14" s="203" t="s">
        <v>77</v>
      </c>
      <c r="C14" s="203"/>
      <c r="D14" s="203"/>
      <c r="E14" s="203"/>
      <c r="F14" s="203"/>
      <c r="G14" s="203"/>
      <c r="H14" s="203"/>
      <c r="I14" s="203"/>
      <c r="J14" s="34">
        <v>0</v>
      </c>
    </row>
    <row r="15" spans="1:10" ht="18" customHeight="1" x14ac:dyDescent="0.25">
      <c r="A15" s="205"/>
      <c r="B15" s="203" t="s">
        <v>78</v>
      </c>
      <c r="C15" s="203"/>
      <c r="D15" s="203"/>
      <c r="E15" s="203"/>
      <c r="F15" s="203"/>
      <c r="G15" s="203"/>
      <c r="H15" s="203"/>
      <c r="I15" s="203"/>
      <c r="J15" s="34">
        <v>0</v>
      </c>
    </row>
    <row r="16" spans="1:10" ht="18" customHeight="1" x14ac:dyDescent="0.25">
      <c r="A16" s="205"/>
      <c r="B16" s="203" t="s">
        <v>79</v>
      </c>
      <c r="C16" s="203"/>
      <c r="D16" s="203"/>
      <c r="E16" s="203"/>
      <c r="F16" s="203"/>
      <c r="G16" s="203"/>
      <c r="H16" s="203"/>
      <c r="I16" s="203"/>
      <c r="J16" s="34">
        <v>0</v>
      </c>
    </row>
    <row r="17" spans="1:10" ht="18" customHeight="1" x14ac:dyDescent="0.25">
      <c r="A17" s="205"/>
      <c r="B17" s="203" t="s">
        <v>80</v>
      </c>
      <c r="C17" s="203"/>
      <c r="D17" s="203"/>
      <c r="E17" s="203"/>
      <c r="F17" s="203"/>
      <c r="G17" s="203"/>
      <c r="H17" s="203"/>
      <c r="I17" s="203"/>
      <c r="J17" s="34">
        <v>0</v>
      </c>
    </row>
    <row r="18" spans="1:10" ht="18" customHeight="1" x14ac:dyDescent="0.25">
      <c r="A18" s="205"/>
      <c r="B18" s="207" t="s">
        <v>81</v>
      </c>
      <c r="C18" s="208"/>
      <c r="D18" s="208"/>
      <c r="E18" s="208"/>
      <c r="F18" s="208"/>
      <c r="G18" s="208"/>
      <c r="H18" s="208"/>
      <c r="I18" s="209"/>
      <c r="J18" s="34">
        <v>0</v>
      </c>
    </row>
    <row r="19" spans="1:10" ht="24.95" customHeight="1" x14ac:dyDescent="0.25">
      <c r="A19" s="206"/>
      <c r="B19" s="210" t="s">
        <v>65</v>
      </c>
      <c r="C19" s="210"/>
      <c r="D19" s="210"/>
      <c r="E19" s="210"/>
      <c r="F19" s="210"/>
      <c r="G19" s="210"/>
      <c r="H19" s="210"/>
      <c r="I19" s="210"/>
      <c r="J19" s="32">
        <f>SUM(J10:J18)</f>
        <v>0</v>
      </c>
    </row>
    <row r="20" spans="1:10" ht="18" customHeight="1" x14ac:dyDescent="0.25">
      <c r="A20" s="204" t="s">
        <v>66</v>
      </c>
      <c r="B20" s="212" t="s">
        <v>82</v>
      </c>
      <c r="C20" s="213"/>
      <c r="D20" s="213"/>
      <c r="E20" s="213"/>
      <c r="F20" s="213"/>
      <c r="G20" s="213"/>
      <c r="H20" s="213"/>
      <c r="I20" s="214"/>
      <c r="J20" s="34">
        <v>0</v>
      </c>
    </row>
    <row r="21" spans="1:10" ht="18" customHeight="1" x14ac:dyDescent="0.25">
      <c r="A21" s="205"/>
      <c r="B21" s="212" t="s">
        <v>83</v>
      </c>
      <c r="C21" s="213"/>
      <c r="D21" s="213"/>
      <c r="E21" s="213"/>
      <c r="F21" s="213"/>
      <c r="G21" s="213"/>
      <c r="H21" s="213"/>
      <c r="I21" s="214"/>
      <c r="J21" s="34">
        <v>0</v>
      </c>
    </row>
    <row r="22" spans="1:10" ht="18" customHeight="1" x14ac:dyDescent="0.25">
      <c r="A22" s="205"/>
      <c r="B22" s="212" t="s">
        <v>84</v>
      </c>
      <c r="C22" s="213"/>
      <c r="D22" s="213"/>
      <c r="E22" s="213"/>
      <c r="F22" s="213"/>
      <c r="G22" s="213"/>
      <c r="H22" s="213"/>
      <c r="I22" s="214"/>
      <c r="J22" s="34">
        <v>0</v>
      </c>
    </row>
    <row r="23" spans="1:10" ht="18" customHeight="1" x14ac:dyDescent="0.25">
      <c r="A23" s="205"/>
      <c r="B23" s="212" t="s">
        <v>85</v>
      </c>
      <c r="C23" s="213"/>
      <c r="D23" s="213"/>
      <c r="E23" s="213"/>
      <c r="F23" s="213"/>
      <c r="G23" s="213"/>
      <c r="H23" s="213"/>
      <c r="I23" s="214"/>
      <c r="J23" s="34">
        <v>0</v>
      </c>
    </row>
    <row r="24" spans="1:10" ht="25.5" customHeight="1" x14ac:dyDescent="0.25">
      <c r="A24" s="205"/>
      <c r="B24" s="212" t="s">
        <v>86</v>
      </c>
      <c r="C24" s="213"/>
      <c r="D24" s="213"/>
      <c r="E24" s="213"/>
      <c r="F24" s="213"/>
      <c r="G24" s="213"/>
      <c r="H24" s="213"/>
      <c r="I24" s="214"/>
      <c r="J24" s="34">
        <v>0</v>
      </c>
    </row>
    <row r="25" spans="1:10" ht="24.95" customHeight="1" x14ac:dyDescent="0.25">
      <c r="A25" s="206"/>
      <c r="B25" s="215" t="s">
        <v>63</v>
      </c>
      <c r="C25" s="216"/>
      <c r="D25" s="216"/>
      <c r="E25" s="216"/>
      <c r="F25" s="216"/>
      <c r="G25" s="216"/>
      <c r="H25" s="216"/>
      <c r="I25" s="217"/>
      <c r="J25" s="32">
        <f>SUM(J20:J24)</f>
        <v>0</v>
      </c>
    </row>
    <row r="26" spans="1:10" ht="18" customHeight="1" x14ac:dyDescent="0.25">
      <c r="A26" s="204" t="s">
        <v>69</v>
      </c>
      <c r="B26" s="203" t="s">
        <v>87</v>
      </c>
      <c r="C26" s="203"/>
      <c r="D26" s="203"/>
      <c r="E26" s="203"/>
      <c r="F26" s="203"/>
      <c r="G26" s="203"/>
      <c r="H26" s="203"/>
      <c r="I26" s="203"/>
      <c r="J26" s="34">
        <v>0</v>
      </c>
    </row>
    <row r="27" spans="1:10" ht="18" customHeight="1" x14ac:dyDescent="0.25">
      <c r="A27" s="205"/>
      <c r="B27" s="203" t="s">
        <v>88</v>
      </c>
      <c r="C27" s="203"/>
      <c r="D27" s="203"/>
      <c r="E27" s="203"/>
      <c r="F27" s="203"/>
      <c r="G27" s="203"/>
      <c r="H27" s="203"/>
      <c r="I27" s="203"/>
      <c r="J27" s="34">
        <v>0</v>
      </c>
    </row>
    <row r="28" spans="1:10" ht="18" customHeight="1" x14ac:dyDescent="0.25">
      <c r="A28" s="205"/>
      <c r="B28" s="203" t="s">
        <v>89</v>
      </c>
      <c r="C28" s="203"/>
      <c r="D28" s="203"/>
      <c r="E28" s="203"/>
      <c r="F28" s="203"/>
      <c r="G28" s="203"/>
      <c r="H28" s="203"/>
      <c r="I28" s="203"/>
      <c r="J28" s="34">
        <v>0</v>
      </c>
    </row>
    <row r="29" spans="1:10" ht="24.95" customHeight="1" x14ac:dyDescent="0.25">
      <c r="A29" s="206"/>
      <c r="B29" s="210" t="s">
        <v>67</v>
      </c>
      <c r="C29" s="210"/>
      <c r="D29" s="210"/>
      <c r="E29" s="210"/>
      <c r="F29" s="210"/>
      <c r="G29" s="210"/>
      <c r="H29" s="210"/>
      <c r="I29" s="210"/>
      <c r="J29" s="32">
        <f>SUM(J26:J28)</f>
        <v>0</v>
      </c>
    </row>
    <row r="30" spans="1:10" ht="18" customHeight="1" x14ac:dyDescent="0.25">
      <c r="A30" s="204" t="s">
        <v>70</v>
      </c>
      <c r="B30" s="203" t="s">
        <v>90</v>
      </c>
      <c r="C30" s="203"/>
      <c r="D30" s="203"/>
      <c r="E30" s="203"/>
      <c r="F30" s="203"/>
      <c r="G30" s="203"/>
      <c r="H30" s="203"/>
      <c r="I30" s="203"/>
      <c r="J30" s="34">
        <v>0</v>
      </c>
    </row>
    <row r="31" spans="1:10" ht="18" customHeight="1" x14ac:dyDescent="0.25">
      <c r="A31" s="205"/>
      <c r="B31" s="203" t="s">
        <v>91</v>
      </c>
      <c r="C31" s="203"/>
      <c r="D31" s="203"/>
      <c r="E31" s="203"/>
      <c r="F31" s="203"/>
      <c r="G31" s="203"/>
      <c r="H31" s="203"/>
      <c r="I31" s="203"/>
      <c r="J31" s="34">
        <v>0</v>
      </c>
    </row>
    <row r="32" spans="1:10" ht="24.95" customHeight="1" x14ac:dyDescent="0.25">
      <c r="A32" s="206"/>
      <c r="B32" s="210" t="s">
        <v>68</v>
      </c>
      <c r="C32" s="210"/>
      <c r="D32" s="210"/>
      <c r="E32" s="210"/>
      <c r="F32" s="210"/>
      <c r="G32" s="210"/>
      <c r="H32" s="210"/>
      <c r="I32" s="210"/>
      <c r="J32" s="32">
        <f>SUM(J30:J31)</f>
        <v>0</v>
      </c>
    </row>
    <row r="33" spans="1:10" x14ac:dyDescent="0.25">
      <c r="A33" s="204" t="s">
        <v>72</v>
      </c>
      <c r="B33" s="203" t="s">
        <v>92</v>
      </c>
      <c r="C33" s="203"/>
      <c r="D33" s="203"/>
      <c r="E33" s="203"/>
      <c r="F33" s="203"/>
      <c r="G33" s="203"/>
      <c r="H33" s="203"/>
      <c r="I33" s="203"/>
      <c r="J33" s="34">
        <v>0</v>
      </c>
    </row>
    <row r="34" spans="1:10" ht="24.95" customHeight="1" x14ac:dyDescent="0.25">
      <c r="A34" s="205"/>
      <c r="B34" s="211" t="s">
        <v>71</v>
      </c>
      <c r="C34" s="211"/>
      <c r="D34" s="211"/>
      <c r="E34" s="211"/>
      <c r="F34" s="211"/>
      <c r="G34" s="211"/>
      <c r="H34" s="211"/>
      <c r="I34" s="211"/>
      <c r="J34" s="33">
        <f>SUM(J33)</f>
        <v>0</v>
      </c>
    </row>
    <row r="35" spans="1:10" ht="24.95" customHeight="1" x14ac:dyDescent="0.25">
      <c r="A35" s="78" t="s">
        <v>33</v>
      </c>
      <c r="B35" s="78"/>
      <c r="C35" s="78"/>
      <c r="D35" s="78"/>
      <c r="E35" s="78"/>
      <c r="F35" s="78"/>
      <c r="G35" s="78"/>
      <c r="H35" s="78"/>
      <c r="I35" s="78"/>
      <c r="J35" s="222">
        <f>J19+J25+J29+J32+J34</f>
        <v>0</v>
      </c>
    </row>
  </sheetData>
  <mergeCells count="40">
    <mergeCell ref="A20:A25"/>
    <mergeCell ref="A26:A29"/>
    <mergeCell ref="A30:A32"/>
    <mergeCell ref="B32:I32"/>
    <mergeCell ref="B33:I33"/>
    <mergeCell ref="B26:I26"/>
    <mergeCell ref="B27:I27"/>
    <mergeCell ref="B28:I28"/>
    <mergeCell ref="B24:I24"/>
    <mergeCell ref="B25:I25"/>
    <mergeCell ref="B23:I23"/>
    <mergeCell ref="B22:I22"/>
    <mergeCell ref="B21:I21"/>
    <mergeCell ref="B20:I20"/>
    <mergeCell ref="B34:I34"/>
    <mergeCell ref="A33:A34"/>
    <mergeCell ref="A35:I35"/>
    <mergeCell ref="B31:I31"/>
    <mergeCell ref="B29:I29"/>
    <mergeCell ref="B30:I30"/>
    <mergeCell ref="B16:I16"/>
    <mergeCell ref="B17:I17"/>
    <mergeCell ref="A9:A19"/>
    <mergeCell ref="B9:I9"/>
    <mergeCell ref="B10:I10"/>
    <mergeCell ref="B11:I11"/>
    <mergeCell ref="B12:I12"/>
    <mergeCell ref="B13:I13"/>
    <mergeCell ref="B14:I14"/>
    <mergeCell ref="B15:I15"/>
    <mergeCell ref="B18:I18"/>
    <mergeCell ref="B19:I19"/>
    <mergeCell ref="B7:J7"/>
    <mergeCell ref="A8:J8"/>
    <mergeCell ref="A1:J1"/>
    <mergeCell ref="B2:J2"/>
    <mergeCell ref="B3:J3"/>
    <mergeCell ref="B4:J4"/>
    <mergeCell ref="B5:J5"/>
    <mergeCell ref="B6:J6"/>
  </mergeCells>
  <pageMargins left="0.39370078740157483" right="0.39370078740157483" top="0.78740157480314965" bottom="0.78740157480314965"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PLANILHA ORÇAMENTÁRIA</vt:lpstr>
      <vt:lpstr>CRONOGRAMA FISCO-FINANCEIRO</vt:lpstr>
      <vt:lpstr>BDI</vt:lpstr>
      <vt:lpstr>ENCARGOS SOCIAIS</vt:lpstr>
      <vt:lpstr>'CRONOGRAMA FISCO-FINANCEIRO'!Area_de_impressao</vt:lpstr>
      <vt:lpstr>'PLANILHA ORÇAMENTÁRIA'!Area_de_impressao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2025-11-07T10:31:39Z</dcterms:modified>
</cp:coreProperties>
</file>