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05289511-77E0-49A7-834F-A6DE97762D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ORÇAMENTÁRIA" sheetId="3" r:id="rId1"/>
    <sheet name="CRONOGRAMA FISCO-FINANCEIRO" sheetId="6" r:id="rId2"/>
    <sheet name="BDI" sheetId="7" r:id="rId3"/>
    <sheet name="ENCARGOS SOCIAIS" sheetId="8" r:id="rId4"/>
  </sheets>
  <definedNames>
    <definedName name="_xlnm.Print_Area" localSheetId="1">'CRONOGRAMA FISCO-FINANCEIRO'!$A$1:$H$19</definedName>
    <definedName name="_xlnm.Print_Area" localSheetId="0">'PLANILHA ORÇAMENTÁRIA'!$A$1:$G$20</definedName>
    <definedName name="BDI" comment="Coluna BDI">1+(INDEX(#REF!,ROW())/100)</definedName>
    <definedName name="BDI.Opcao" hidden="1">#REF!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hidden="1">IF(OR(Import.Desoneracao="DESONERADO",Import.Desoneracao="SIM"),"SIM","NÃO")</definedName>
    <definedName name="Import.Desoneracao" hidden="1">OFFSET(#REF!,0,-1)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hidden="1">'PLANILHA ORÇAMENTÁRIA'!$F$10</definedName>
    <definedName name="ORÇAMENTO.CustoUnitario" hidden="1">ROUND('PLANILHA ORÇAMENTÁRIA'!$U1,15-13*'PLANILHA ORÇAMENTÁRIA'!$AF$10)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6" l="1"/>
  <c r="G17" i="3"/>
  <c r="B7" i="8"/>
  <c r="B6" i="8"/>
  <c r="B7" i="7"/>
  <c r="B6" i="7"/>
  <c r="B9" i="6"/>
  <c r="B8" i="6"/>
  <c r="B3" i="7"/>
  <c r="B3" i="8"/>
  <c r="A3" i="8"/>
  <c r="A3" i="7"/>
  <c r="A5" i="6"/>
  <c r="B5" i="6"/>
  <c r="J25" i="8"/>
  <c r="J19" i="8"/>
  <c r="J34" i="8"/>
  <c r="J32" i="8"/>
  <c r="J29" i="8"/>
  <c r="B2" i="8"/>
  <c r="G14" i="3"/>
  <c r="B2" i="7"/>
  <c r="G18" i="3" l="1"/>
  <c r="G15" i="6" s="1"/>
  <c r="J35" i="8"/>
  <c r="G15" i="3"/>
  <c r="K18" i="7"/>
  <c r="G20" i="3" l="1"/>
  <c r="B7" i="6"/>
  <c r="B6" i="3"/>
  <c r="B5" i="7"/>
  <c r="B5" i="8" s="1"/>
  <c r="B4" i="6"/>
  <c r="B14" i="6"/>
  <c r="E15" i="6" l="1"/>
  <c r="G14" i="6" l="1"/>
  <c r="H18" i="3" l="1"/>
  <c r="H17" i="3"/>
  <c r="H14" i="3"/>
  <c r="B5" i="3"/>
  <c r="H15" i="3"/>
  <c r="E14" i="6"/>
  <c r="E16" i="6" s="1"/>
  <c r="G16" i="6"/>
  <c r="H20" i="3" l="1"/>
  <c r="B4" i="7"/>
  <c r="B4" i="8"/>
  <c r="B6" i="6"/>
  <c r="H15" i="6"/>
  <c r="H14" i="6"/>
  <c r="E17" i="6"/>
  <c r="E18" i="6"/>
  <c r="E19" i="6" l="1"/>
</calcChain>
</file>

<file path=xl/sharedStrings.xml><?xml version="1.0" encoding="utf-8"?>
<sst xmlns="http://schemas.openxmlformats.org/spreadsheetml/2006/main" count="117" uniqueCount="96">
  <si>
    <t>Unidade</t>
  </si>
  <si>
    <t>Quantidade</t>
  </si>
  <si>
    <t>1.1</t>
  </si>
  <si>
    <t>ITEM</t>
  </si>
  <si>
    <t>FONTE</t>
  </si>
  <si>
    <t>PLANILHA QUANTITATIVA E ORÇAMENTÁRIA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</si>
  <si>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</si>
  <si>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</si>
  <si>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</si>
  <si>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</si>
  <si>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</si>
  <si>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</si>
  <si>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</si>
  <si>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2.1</t>
  </si>
  <si>
    <t>%</t>
  </si>
  <si>
    <t>CRONOGRAMA FÍSICO FINANCEIRO</t>
  </si>
  <si>
    <t>DISCRIMINAÇÃO</t>
  </si>
  <si>
    <t>PERÍODO</t>
  </si>
  <si>
    <t>TOTAL</t>
  </si>
  <si>
    <t>MÊS 01</t>
  </si>
  <si>
    <t>R$</t>
  </si>
  <si>
    <t>VALOR DA OBRA</t>
  </si>
  <si>
    <t xml:space="preserve">VALOR ACUMULADO </t>
  </si>
  <si>
    <t>PERCENTUAL DA OBRA</t>
  </si>
  <si>
    <t>SOMATÓRIO ACUMULADO %</t>
  </si>
  <si>
    <t>TOTAL GERAL</t>
  </si>
  <si>
    <t>Razão Social:</t>
  </si>
  <si>
    <t>CNPJ/MF:</t>
  </si>
  <si>
    <t>Siglas</t>
  </si>
  <si>
    <t>% Adotado</t>
  </si>
  <si>
    <t>CP</t>
  </si>
  <si>
    <t>ISS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</si>
  <si>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</si>
  <si>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</si>
  <si>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</si>
  <si>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</si>
  <si>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</si>
  <si>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</si>
  <si>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</si>
  <si>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</si>
  <si>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</si>
  <si>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Administração Central</t>
  </si>
  <si>
    <t>SINAPI 103689</t>
  </si>
  <si>
    <t>Item</t>
  </si>
  <si>
    <t>Descrição Análitica</t>
  </si>
  <si>
    <t>S + G</t>
  </si>
  <si>
    <t>Tributos (impostos: COFINS 3% e  PIS 0,65%)</t>
  </si>
  <si>
    <t>Tributos (ISS)</t>
  </si>
  <si>
    <t>Tributos (Contribuição Previdenciária sobre a Receita Bruta)</t>
  </si>
  <si>
    <t>CPRB</t>
  </si>
  <si>
    <t>FORMULA - ACÓRDÃO TCU 2.622/2013</t>
  </si>
  <si>
    <t>QUADRO DE COMPOSIÇÃO DO BDI</t>
  </si>
  <si>
    <t>SERVIÇOS INICIAIS</t>
  </si>
  <si>
    <t>M2</t>
  </si>
  <si>
    <t>BDI COM desoneração (Fórmula Acórdão TCU)</t>
  </si>
  <si>
    <t>Encargos Sociais</t>
  </si>
  <si>
    <t>Instrução de Serviços DG nº 03/2012</t>
  </si>
  <si>
    <t>Sub-Total Grupo B</t>
  </si>
  <si>
    <t>GRUPO A</t>
  </si>
  <si>
    <t>Sub-Total Grupo A</t>
  </si>
  <si>
    <t>GRUPO B</t>
  </si>
  <si>
    <t>Sub-Total Grupo C</t>
  </si>
  <si>
    <t>Sub-Total Grupo D</t>
  </si>
  <si>
    <t>GRUPO C</t>
  </si>
  <si>
    <t>GRUPO D</t>
  </si>
  <si>
    <t>Sub-Total Grupo E</t>
  </si>
  <si>
    <t>GRUPO E</t>
  </si>
  <si>
    <t>PREVIDENCIA SOCIAL</t>
  </si>
  <si>
    <t>FUNDO DE GARANTIA POR TEMPO DE SERVIÇO</t>
  </si>
  <si>
    <t>SALARIO EDUCAÇÃO</t>
  </si>
  <si>
    <t>SERVIÇO DA INDUSTRIA - SESI</t>
  </si>
  <si>
    <t>SERVIÇO NACIONAL DE APRENDIZAGEM INDUSTRIAL</t>
  </si>
  <si>
    <t>SERVIÇO DE APOIO A PEQUENA E MEDIA EMPRESA</t>
  </si>
  <si>
    <t>INSTITUTO NACIONAL DE COLONIZAÇÃO E REFORMA AGRATIA - INCRA</t>
  </si>
  <si>
    <t>SEGURO CONTRA OS ACIDENTES DE TRABALHO</t>
  </si>
  <si>
    <t>SERVIÇO SOCIAL DA INDUSTRIA DA CONSTRUÇÃO E DO MOBILIARIO - SECONCI</t>
  </si>
  <si>
    <t>REPOUSO SEMANAL E FERIADOS</t>
  </si>
  <si>
    <t>AUXILIO - ENFERMIDADE</t>
  </si>
  <si>
    <t>LICENÇA PATERNIDADE</t>
  </si>
  <si>
    <t>13º SALARIO</t>
  </si>
  <si>
    <t>DIAS DE CHUVA, FALTAS, JUSTIFICATIVAS, ACIDENTES DE TRABALHO, OUTRAS PARALIZAÇÕES</t>
  </si>
  <si>
    <t>DEPOSITO POR DESPEDIDA INJUSTA</t>
  </si>
  <si>
    <t xml:space="preserve">AVISO PREVIO INDENIZADO </t>
  </si>
  <si>
    <t>FÉRIAS INDENIZADAS</t>
  </si>
  <si>
    <t>REINCIDENCIA DO GRUPO (A) SOBRE O GRUPO (B)</t>
  </si>
  <si>
    <t>REINCIDENCIA DO FGTS SOBRE O AVISO PREVIO</t>
  </si>
  <si>
    <t>ENCARGOS INTERSINDICAIS</t>
  </si>
  <si>
    <t>DEMOSTRATIVO DA TAXA DE ENCARGOS SOCIAIS</t>
  </si>
  <si>
    <t>FORNECIMENTO E INSTALAÇÃO DE PLACA DE OBRA COM CHAPA
GALVANIZADA E ESTRUTURA DE MADEIRA. AF_03/2022_PS</t>
  </si>
  <si>
    <t>INSTALAÇÕES HIDRÁULICAS</t>
  </si>
  <si>
    <t>Cotação 1</t>
  </si>
  <si>
    <t>UNID.</t>
  </si>
  <si>
    <t>INSTALAÇÃO DE BOOSTER AUTOMÁTICO COM BOMBA COM 01 MOTOBOMBA DE 7,5CV, VAZÃO MÍNIMA 11,23M3/H, ALTURA MANOMÉTRICA MÍNIMA 70M.C.A, SEM ABRIGO METÁLICO, INCLUINDO PAINEL ELÉTRICO DE FORÇA E COMANDO, INVERSOR DE FREQUENCIA, INSTRUMENTOS DE MEDIÇÃO (TRANSDUTORES DE PRESSÃO E MANÔMETROS DE SUCÇÃO E RECALQUE), INSTALAÇÕES HIDRÁULICAS, PROGRAMAÇÃO E PARAMETRIZAÇÃO DOS EQUIPAMENTOS ELÉTRICOS, ATENDENDO INTEGRALMENTE O MEMORIAL DESCRITIVO E PROJETO ANEXO - FORNECIMENTO E INSTALAÇÃO.</t>
  </si>
  <si>
    <t>DE nº</t>
  </si>
  <si>
    <t>1/2024/PMMG</t>
  </si>
  <si>
    <t>INSTALAÇÃO DE UMA ESTAÇÃO COMPACTA DE PRESSURIZAÇÃO (BOOSTER AUTOMÁTICO) VISANDO A OTIMIZAÇÃO DO SISTEMA DE ABASTECIMENTO DE ÁGUA DOS BAIRROS SANTA LUZIA E SANTA BÁRBARA NO MUNICÍPIO DE MORRO GRANDE/SC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</si>
</sst>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3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8">
    <xf numFmtId="0" fontId="0" fillId="0" borderId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166" fontId="16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3" borderId="0" applyNumberFormat="0" applyBorder="0" applyAlignment="0" applyProtection="0"/>
    <xf numFmtId="0" fontId="23" fillId="12" borderId="9" applyNumberFormat="0" applyAlignment="0" applyProtection="0"/>
    <xf numFmtId="0" fontId="24" fillId="13" borderId="10" applyNumberFormat="0" applyAlignment="0" applyProtection="0"/>
    <xf numFmtId="0" fontId="25" fillId="0" borderId="11" applyNumberFormat="0" applyFill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6" fillId="4" borderId="9" applyNumberFormat="0" applyAlignment="0" applyProtection="0"/>
    <xf numFmtId="169" fontId="9" fillId="0" borderId="0" applyFill="0" applyBorder="0" applyAlignment="0" applyProtection="0"/>
    <xf numFmtId="0" fontId="9" fillId="0" borderId="0"/>
    <xf numFmtId="0" fontId="20" fillId="0" borderId="0"/>
    <xf numFmtId="0" fontId="9" fillId="6" borderId="12" applyNumberForma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27" fillId="12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0" fillId="0" borderId="17" applyNumberFormat="0" applyFill="0" applyAlignment="0" applyProtection="0"/>
    <xf numFmtId="168" fontId="9" fillId="0" borderId="0" applyFill="0" applyBorder="0" applyAlignment="0" applyProtection="0"/>
    <xf numFmtId="167" fontId="9" fillId="0" borderId="0" applyFill="0" applyBorder="0" applyAlignment="0" applyProtection="0"/>
    <xf numFmtId="43" fontId="12" fillId="0" borderId="0" applyFont="0" applyFill="0" applyBorder="0" applyAlignment="0" applyProtection="0"/>
  </cellStyleXfs>
  <cellXfs count="176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5" fillId="17" borderId="1" xfId="7" applyNumberFormat="1" applyFont="1" applyFill="1" applyBorder="1" applyAlignment="1">
      <alignment horizontal="center" vertical="center"/>
    </xf>
    <xf numFmtId="2" fontId="15" fillId="17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/>
    </xf>
    <xf numFmtId="0" fontId="11" fillId="0" borderId="24" xfId="41" applyFont="1" applyBorder="1" applyAlignment="1">
      <alignment horizontal="center" vertical="center"/>
    </xf>
    <xf numFmtId="4" fontId="11" fillId="0" borderId="24" xfId="41" applyNumberFormat="1" applyFont="1" applyBorder="1" applyAlignment="1">
      <alignment horizontal="center" vertical="center" wrapText="1"/>
    </xf>
    <xf numFmtId="0" fontId="9" fillId="0" borderId="21" xfId="41" applyBorder="1" applyAlignment="1">
      <alignment horizontal="center" vertical="center"/>
    </xf>
    <xf numFmtId="10" fontId="9" fillId="0" borderId="21" xfId="41" applyNumberFormat="1" applyBorder="1" applyAlignment="1" applyProtection="1">
      <alignment horizontal="center" vertical="center"/>
      <protection locked="0"/>
    </xf>
    <xf numFmtId="10" fontId="9" fillId="0" borderId="21" xfId="41" applyNumberFormat="1" applyBorder="1" applyAlignment="1">
      <alignment horizontal="center" vertical="center"/>
    </xf>
    <xf numFmtId="0" fontId="11" fillId="0" borderId="32" xfId="41" applyFont="1" applyBorder="1" applyAlignment="1">
      <alignment horizontal="center" vertical="center" wrapText="1"/>
    </xf>
    <xf numFmtId="10" fontId="11" fillId="0" borderId="32" xfId="4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24" xfId="41" applyFont="1" applyBorder="1" applyAlignment="1">
      <alignment horizontal="center" vertical="center" wrapText="1"/>
    </xf>
    <xf numFmtId="2" fontId="11" fillId="0" borderId="30" xfId="41" applyNumberFormat="1" applyFont="1" applyBorder="1" applyAlignment="1">
      <alignment horizontal="center" vertical="center"/>
    </xf>
    <xf numFmtId="2" fontId="11" fillId="0" borderId="31" xfId="41" applyNumberFormat="1" applyFont="1" applyBorder="1" applyAlignment="1">
      <alignment horizontal="center" vertical="center"/>
    </xf>
    <xf numFmtId="2" fontId="9" fillId="0" borderId="30" xfId="41" applyNumberForma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8" fontId="5" fillId="0" borderId="1" xfId="55" applyFont="1" applyFill="1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5" fillId="2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0" fontId="3" fillId="0" borderId="1" xfId="6" applyNumberFormat="1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1" xfId="6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5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2" fontId="11" fillId="0" borderId="2" xfId="6" applyNumberFormat="1" applyFont="1" applyBorder="1" applyAlignment="1">
      <alignment horizontal="center" vertical="center"/>
    </xf>
    <xf numFmtId="2" fontId="11" fillId="0" borderId="4" xfId="6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left" vertical="center" wrapText="1"/>
    </xf>
    <xf numFmtId="17" fontId="9" fillId="0" borderId="3" xfId="0" applyNumberFormat="1" applyFont="1" applyBorder="1" applyAlignment="1">
      <alignment horizontal="left" vertical="center" wrapText="1"/>
    </xf>
    <xf numFmtId="17" fontId="9" fillId="0" borderId="4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10" fontId="4" fillId="0" borderId="3" xfId="0" applyNumberFormat="1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4" fontId="4" fillId="18" borderId="2" xfId="0" applyNumberFormat="1" applyFont="1" applyFill="1" applyBorder="1" applyAlignment="1">
      <alignment horizontal="left" vertical="center"/>
    </xf>
    <xf numFmtId="4" fontId="4" fillId="18" borderId="3" xfId="0" applyNumberFormat="1" applyFont="1" applyFill="1" applyBorder="1" applyAlignment="1">
      <alignment horizontal="left" vertical="center"/>
    </xf>
    <xf numFmtId="4" fontId="4" fillId="18" borderId="4" xfId="0" applyNumberFormat="1" applyFont="1" applyFill="1" applyBorder="1" applyAlignment="1">
      <alignment horizontal="left" vertical="center"/>
    </xf>
    <xf numFmtId="10" fontId="4" fillId="18" borderId="2" xfId="0" applyNumberFormat="1" applyFont="1" applyFill="1" applyBorder="1" applyAlignment="1">
      <alignment horizontal="left" vertical="center"/>
    </xf>
    <xf numFmtId="3" fontId="4" fillId="18" borderId="2" xfId="0" applyNumberFormat="1" applyFont="1" applyFill="1" applyBorder="1" applyAlignment="1">
      <alignment horizontal="left" vertical="center"/>
    </xf>
    <xf numFmtId="3" fontId="4" fillId="18" borderId="3" xfId="0" applyNumberFormat="1" applyFont="1" applyFill="1" applyBorder="1" applyAlignment="1">
      <alignment horizontal="left" vertical="center"/>
    </xf>
    <xf numFmtId="3" fontId="4" fillId="18" borderId="4" xfId="0" applyNumberFormat="1" applyFont="1" applyFill="1" applyBorder="1" applyAlignment="1">
      <alignment horizontal="left" vertical="center"/>
    </xf>
    <xf numFmtId="0" fontId="18" fillId="18" borderId="2" xfId="0" applyFont="1" applyFill="1" applyBorder="1" applyAlignment="1">
      <alignment horizontal="center" vertical="center"/>
    </xf>
    <xf numFmtId="0" fontId="18" fillId="18" borderId="3" xfId="0" applyFont="1" applyFill="1" applyBorder="1" applyAlignment="1">
      <alignment horizontal="center" vertical="center"/>
    </xf>
    <xf numFmtId="0" fontId="18" fillId="18" borderId="4" xfId="0" applyFont="1" applyFill="1" applyBorder="1" applyAlignment="1">
      <alignment horizontal="center" vertical="center"/>
    </xf>
    <xf numFmtId="0" fontId="11" fillId="0" borderId="22" xfId="41" applyFont="1" applyBorder="1" applyAlignment="1">
      <alignment horizontal="center" vertical="center"/>
    </xf>
    <xf numFmtId="0" fontId="11" fillId="0" borderId="23" xfId="41" applyFont="1" applyBorder="1" applyAlignment="1">
      <alignment horizontal="center" vertical="center"/>
    </xf>
    <xf numFmtId="0" fontId="4" fillId="0" borderId="30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" fillId="0" borderId="31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3" fontId="4" fillId="18" borderId="1" xfId="0" applyNumberFormat="1" applyFont="1" applyFill="1" applyBorder="1" applyAlignment="1">
      <alignment horizontal="left" vertical="center"/>
    </xf>
    <xf numFmtId="0" fontId="18" fillId="18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18" borderId="1" xfId="0" applyNumberFormat="1" applyFont="1" applyFill="1" applyBorder="1" applyAlignment="1">
      <alignment horizontal="left" vertical="center"/>
    </xf>
    <xf numFmtId="10" fontId="4" fillId="18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4" fillId="0" borderId="1" xfId="41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7" xfId="41" applyFont="1" applyBorder="1" applyAlignment="1">
      <alignment horizontal="center" vertical="center"/>
    </xf>
    <xf numFmtId="0" fontId="11" fillId="0" borderId="28" xfId="41" applyFont="1" applyBorder="1" applyAlignment="1">
      <alignment horizontal="center" vertical="center"/>
    </xf>
    <xf numFmtId="0" fontId="11" fillId="0" borderId="33" xfId="41" applyFont="1" applyBorder="1" applyAlignment="1">
      <alignment horizontal="center" vertical="center"/>
    </xf>
    <xf numFmtId="0" fontId="4" fillId="0" borderId="2" xfId="41" applyFont="1" applyBorder="1" applyAlignment="1">
      <alignment horizontal="left" vertical="center" wrapText="1"/>
    </xf>
    <xf numFmtId="0" fontId="4" fillId="0" borderId="3" xfId="41" applyFont="1" applyBorder="1" applyAlignment="1">
      <alignment horizontal="left" vertical="center" wrapText="1"/>
    </xf>
    <xf numFmtId="0" fontId="4" fillId="0" borderId="4" xfId="41" applyFont="1" applyBorder="1" applyAlignment="1">
      <alignment horizontal="left" vertical="center" wrapText="1"/>
    </xf>
    <xf numFmtId="0" fontId="3" fillId="0" borderId="1" xfId="41" applyFont="1" applyBorder="1" applyAlignment="1">
      <alignment horizontal="right" vertical="center" wrapText="1"/>
    </xf>
    <xf numFmtId="0" fontId="3" fillId="0" borderId="25" xfId="4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4" fillId="0" borderId="2" xfId="41" applyFont="1" applyBorder="1" applyAlignment="1">
      <alignment vertical="center" wrapText="1"/>
    </xf>
    <xf numFmtId="0" fontId="4" fillId="0" borderId="3" xfId="41" applyFont="1" applyBorder="1" applyAlignment="1">
      <alignment vertical="center" wrapText="1"/>
    </xf>
    <xf numFmtId="0" fontId="4" fillId="0" borderId="4" xfId="41" applyFont="1" applyBorder="1" applyAlignment="1">
      <alignment vertical="center" wrapText="1"/>
    </xf>
    <xf numFmtId="0" fontId="3" fillId="0" borderId="2" xfId="41" applyFont="1" applyBorder="1" applyAlignment="1">
      <alignment horizontal="right" vertical="center" wrapText="1"/>
    </xf>
    <xf numFmtId="0" fontId="3" fillId="0" borderId="3" xfId="41" applyFont="1" applyBorder="1" applyAlignment="1">
      <alignment horizontal="right" vertical="center" wrapText="1"/>
    </xf>
    <xf numFmtId="0" fontId="3" fillId="0" borderId="4" xfId="41" applyFont="1" applyBorder="1" applyAlignment="1">
      <alignment horizontal="right" vertical="center" wrapText="1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5">
    <dxf>
      <font>
        <b/>
        <i val="0"/>
        <condense val="0"/>
        <extend val="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714376</xdr:colOff>
      <xdr:row>23</xdr:row>
      <xdr:rowOff>57286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E72110-C12C-42A4-8AD4-4C3DC544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12920" cy="5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abSelected="1" zoomScaleNormal="100" zoomScaleSheetLayoutView="100" workbookViewId="0">
      <pane ySplit="11" topLeftCell="A15" activePane="bottomLeft" state="frozen"/>
      <selection pane="bottomLeft" activeCell="B4" sqref="B4:H4"/>
    </sheetView>
  </sheetViews>
  <sheetFormatPr defaultColWidth="9.140625" defaultRowHeight="15" x14ac:dyDescent="0.25"/>
  <cols>
    <col min="1" max="1" width="15.5703125" style="7" customWidth="1"/>
    <col min="2" max="2" width="16.42578125" style="7" bestFit="1" customWidth="1"/>
    <col min="3" max="3" width="58" style="7" customWidth="1"/>
    <col min="4" max="4" width="8" style="7" customWidth="1"/>
    <col min="5" max="5" width="10" style="7" customWidth="1"/>
    <col min="6" max="6" width="19.140625" style="7" customWidth="1"/>
    <col min="7" max="7" width="18.140625" style="7" customWidth="1"/>
    <col min="8" max="8" width="13" style="14" customWidth="1"/>
    <col min="9" max="9" width="10.7109375" style="8" customWidth="1"/>
    <col min="10" max="10" width="11.28515625" style="3" customWidth="1"/>
    <col min="11" max="11" width="11.42578125" style="4" customWidth="1"/>
    <col min="12" max="16384" width="9.140625" style="7"/>
  </cols>
  <sheetData>
    <row r="1" spans="1:11" ht="23.25" x14ac:dyDescent="0.25">
      <c r="A1" s="47" t="s">
        <v>5</v>
      </c>
      <c r="B1" s="47"/>
      <c r="C1" s="47"/>
      <c r="D1" s="47"/>
      <c r="E1" s="47"/>
      <c r="F1" s="47"/>
      <c r="G1" s="47"/>
      <c r="H1" s="47"/>
      <c r="I1" s="5"/>
      <c r="J1" s="5"/>
      <c r="K1" s="5"/>
    </row>
    <row r="2" spans="1:11" ht="23.25" x14ac:dyDescent="0.25">
      <c r="A2" s="47"/>
      <c r="B2" s="47"/>
      <c r="C2" s="47"/>
      <c r="D2" s="47"/>
      <c r="E2" s="47"/>
      <c r="F2" s="47"/>
      <c r="G2" s="47"/>
      <c r="H2" s="47"/>
      <c r="I2" s="5"/>
      <c r="J2" s="5"/>
      <c r="K2" s="5"/>
    </row>
    <row r="3" spans="1:11" ht="30" customHeight="1" x14ac:dyDescent="0.25">
      <c r="A3" s="12" t="s">
        <v>6</v>
      </c>
      <c r="B3" s="44" t="s">
        <v>95</v>
      </c>
      <c r="C3" s="45"/>
      <c r="D3" s="45"/>
      <c r="E3" s="45"/>
      <c r="F3" s="45"/>
      <c r="G3" s="45"/>
      <c r="H3" s="46"/>
      <c r="I3" s="5"/>
      <c r="J3" s="5"/>
      <c r="K3" s="5"/>
    </row>
    <row r="4" spans="1:11" ht="30" customHeight="1" x14ac:dyDescent="0.25">
      <c r="A4" s="12" t="s">
        <v>93</v>
      </c>
      <c r="B4" s="44" t="s">
        <v>94</v>
      </c>
      <c r="C4" s="45"/>
      <c r="D4" s="45"/>
      <c r="E4" s="45"/>
      <c r="F4" s="45"/>
      <c r="G4" s="45"/>
      <c r="H4" s="46"/>
      <c r="I4" s="5"/>
      <c r="J4" s="5"/>
      <c r="K4" s="5"/>
    </row>
    <row r="5" spans="1:11" ht="30" customHeight="1" x14ac:dyDescent="0.25">
      <c r="A5" s="12" t="s">
        <v>7</v>
      </c>
      <c r="B5" s="50">
        <f>G20</f>
        <v>0</v>
      </c>
      <c r="C5" s="50"/>
      <c r="D5" s="50"/>
      <c r="E5" s="50"/>
      <c r="F5" s="50"/>
      <c r="G5" s="50"/>
      <c r="H5" s="50"/>
      <c r="I5" s="5"/>
      <c r="J5" s="5"/>
      <c r="K5" s="5"/>
    </row>
    <row r="6" spans="1:11" ht="30" customHeight="1" x14ac:dyDescent="0.25">
      <c r="A6" s="12" t="s">
        <v>8</v>
      </c>
      <c r="B6" s="51">
        <f>BDI!K18</f>
        <v>0</v>
      </c>
      <c r="C6" s="51"/>
      <c r="D6" s="51"/>
      <c r="E6" s="51"/>
      <c r="F6" s="51"/>
      <c r="G6" s="51"/>
      <c r="H6" s="51"/>
      <c r="I6" s="6"/>
      <c r="J6" s="6"/>
      <c r="K6" s="6"/>
    </row>
    <row r="7" spans="1:11" ht="30" customHeight="1" x14ac:dyDescent="0.25">
      <c r="A7" s="12" t="s">
        <v>26</v>
      </c>
      <c r="B7" s="53"/>
      <c r="C7" s="53"/>
      <c r="D7" s="53"/>
      <c r="E7" s="53"/>
      <c r="F7" s="53"/>
      <c r="G7" s="53"/>
      <c r="H7" s="53"/>
      <c r="I7" s="6"/>
      <c r="J7" s="6"/>
      <c r="K7" s="6"/>
    </row>
    <row r="8" spans="1:11" ht="30" customHeight="1" x14ac:dyDescent="0.25">
      <c r="A8" s="12" t="s">
        <v>27</v>
      </c>
      <c r="B8" s="53"/>
      <c r="C8" s="53"/>
      <c r="D8" s="53"/>
      <c r="E8" s="53"/>
      <c r="F8" s="53"/>
      <c r="G8" s="53"/>
      <c r="H8" s="53"/>
      <c r="I8" s="6"/>
      <c r="J8" s="6"/>
      <c r="K8" s="6"/>
    </row>
    <row r="9" spans="1:11" ht="19.899999999999999" customHeight="1" x14ac:dyDescent="0.25">
      <c r="A9" s="60"/>
      <c r="B9" s="60"/>
      <c r="C9" s="60"/>
      <c r="D9" s="60"/>
      <c r="E9" s="60"/>
      <c r="F9" s="60"/>
      <c r="G9" s="60"/>
      <c r="H9" s="60"/>
      <c r="I9" s="6"/>
      <c r="J9" s="6"/>
      <c r="K9" s="6"/>
    </row>
    <row r="10" spans="1:11" x14ac:dyDescent="0.25">
      <c r="A10" s="49" t="s">
        <v>3</v>
      </c>
      <c r="B10" s="49" t="s">
        <v>4</v>
      </c>
      <c r="C10" s="49" t="s">
        <v>9</v>
      </c>
      <c r="D10" s="49" t="s">
        <v>0</v>
      </c>
      <c r="E10" s="49" t="s">
        <v>1</v>
      </c>
      <c r="F10" s="52" t="s">
        <v>10</v>
      </c>
      <c r="G10" s="48" t="s">
        <v>11</v>
      </c>
      <c r="H10" s="49" t="s">
        <v>14</v>
      </c>
      <c r="I10" s="7"/>
      <c r="J10" s="7"/>
      <c r="K10" s="7"/>
    </row>
    <row r="11" spans="1:11" x14ac:dyDescent="0.25">
      <c r="A11" s="49"/>
      <c r="B11" s="49"/>
      <c r="C11" s="49"/>
      <c r="D11" s="49"/>
      <c r="E11" s="49"/>
      <c r="F11" s="52"/>
      <c r="G11" s="48"/>
      <c r="H11" s="49"/>
      <c r="I11" s="7"/>
      <c r="J11" s="7"/>
      <c r="K11" s="7"/>
    </row>
    <row r="12" spans="1:11" ht="15" customHeight="1" x14ac:dyDescent="0.25">
      <c r="A12" s="61"/>
      <c r="B12" s="61"/>
      <c r="C12" s="61"/>
      <c r="D12" s="61"/>
      <c r="E12" s="61"/>
      <c r="F12" s="61"/>
      <c r="G12" s="61"/>
      <c r="H12" s="61"/>
      <c r="I12" s="7"/>
      <c r="J12" s="7"/>
      <c r="K12" s="7"/>
    </row>
    <row r="13" spans="1:11" ht="19.899999999999999" customHeight="1" x14ac:dyDescent="0.25">
      <c r="A13" s="20">
        <v>1</v>
      </c>
      <c r="B13" s="62" t="s">
        <v>52</v>
      </c>
      <c r="C13" s="63"/>
      <c r="D13" s="63"/>
      <c r="E13" s="63"/>
      <c r="F13" s="63"/>
      <c r="G13" s="63"/>
      <c r="H13" s="64"/>
      <c r="I13" s="7"/>
      <c r="J13" s="7"/>
      <c r="K13" s="7"/>
    </row>
    <row r="14" spans="1:11" ht="34.9" customHeight="1" x14ac:dyDescent="0.25">
      <c r="A14" s="10" t="s">
        <v>2</v>
      </c>
      <c r="B14" s="10" t="s">
        <v>42</v>
      </c>
      <c r="C14" s="35" t="s">
        <v>88</v>
      </c>
      <c r="D14" s="9" t="s">
        <v>53</v>
      </c>
      <c r="E14" s="41">
        <v>3</v>
      </c>
      <c r="F14" s="2"/>
      <c r="G14" s="1">
        <f t="shared" ref="G14" si="0">ROUND((E14*F14),2)</f>
        <v>0</v>
      </c>
      <c r="H14" s="21" t="e">
        <f>G14*100/$G$20</f>
        <v>#DIV/0!</v>
      </c>
      <c r="I14" s="7"/>
      <c r="J14" s="7"/>
      <c r="K14" s="7"/>
    </row>
    <row r="15" spans="1:11" ht="30" customHeight="1" x14ac:dyDescent="0.25">
      <c r="A15" s="57" t="s">
        <v>12</v>
      </c>
      <c r="B15" s="58"/>
      <c r="C15" s="58"/>
      <c r="D15" s="58"/>
      <c r="E15" s="58"/>
      <c r="F15" s="59"/>
      <c r="G15" s="22">
        <f>SUM(G14:G14)</f>
        <v>0</v>
      </c>
      <c r="H15" s="23" t="e">
        <f>G15*100/$G$20</f>
        <v>#DIV/0!</v>
      </c>
      <c r="I15" s="13"/>
      <c r="J15" s="7"/>
      <c r="K15" s="7"/>
    </row>
    <row r="16" spans="1:11" ht="19.899999999999999" customHeight="1" x14ac:dyDescent="0.25">
      <c r="A16" s="20">
        <v>2</v>
      </c>
      <c r="B16" s="62" t="s">
        <v>89</v>
      </c>
      <c r="C16" s="63"/>
      <c r="D16" s="63"/>
      <c r="E16" s="63"/>
      <c r="F16" s="63"/>
      <c r="G16" s="63"/>
      <c r="H16" s="64"/>
    </row>
    <row r="17" spans="1:11" ht="123.75" customHeight="1" x14ac:dyDescent="0.25">
      <c r="A17" s="10" t="s">
        <v>13</v>
      </c>
      <c r="B17" s="10" t="s">
        <v>90</v>
      </c>
      <c r="C17" s="42" t="s">
        <v>92</v>
      </c>
      <c r="D17" s="9" t="s">
        <v>91</v>
      </c>
      <c r="E17" s="1">
        <v>1</v>
      </c>
      <c r="F17" s="2"/>
      <c r="G17" s="1">
        <f t="shared" ref="G17" si="1">ROUND((E17*F17),2)</f>
        <v>0</v>
      </c>
      <c r="H17" s="21" t="e">
        <f>G17*100/$G$20</f>
        <v>#DIV/0!</v>
      </c>
    </row>
    <row r="18" spans="1:11" ht="30" customHeight="1" x14ac:dyDescent="0.25">
      <c r="A18" s="57" t="s">
        <v>12</v>
      </c>
      <c r="B18" s="58"/>
      <c r="C18" s="58"/>
      <c r="D18" s="58"/>
      <c r="E18" s="58"/>
      <c r="F18" s="59"/>
      <c r="G18" s="22">
        <f>SUM(G17:G17)</f>
        <v>0</v>
      </c>
      <c r="H18" s="23" t="e">
        <f>G18*100/$G$20</f>
        <v>#DIV/0!</v>
      </c>
      <c r="I18" s="13"/>
      <c r="J18" s="7"/>
      <c r="K18" s="7"/>
    </row>
    <row r="19" spans="1:11" ht="15" customHeight="1" x14ac:dyDescent="0.25">
      <c r="A19" s="54"/>
      <c r="B19" s="55"/>
      <c r="C19" s="55"/>
      <c r="D19" s="55"/>
      <c r="E19" s="55"/>
      <c r="F19" s="55"/>
      <c r="G19" s="55"/>
      <c r="H19" s="56"/>
    </row>
    <row r="20" spans="1:11" ht="30" customHeight="1" x14ac:dyDescent="0.25">
      <c r="A20" s="43" t="s">
        <v>25</v>
      </c>
      <c r="B20" s="43"/>
      <c r="C20" s="43"/>
      <c r="D20" s="43"/>
      <c r="E20" s="43"/>
      <c r="F20" s="43"/>
      <c r="G20" s="24">
        <f>G15+G18</f>
        <v>0</v>
      </c>
      <c r="H20" s="24" t="e">
        <f>H15+H18</f>
        <v>#DIV/0!</v>
      </c>
    </row>
  </sheetData>
  <sheetProtection selectLockedCells="1"/>
  <mergeCells count="23">
    <mergeCell ref="A18:F18"/>
    <mergeCell ref="A9:H9"/>
    <mergeCell ref="B7:H7"/>
    <mergeCell ref="A12:H12"/>
    <mergeCell ref="B13:H13"/>
    <mergeCell ref="A15:F15"/>
    <mergeCell ref="B16:H16"/>
    <mergeCell ref="A20:F20"/>
    <mergeCell ref="B3:H3"/>
    <mergeCell ref="A1:H2"/>
    <mergeCell ref="G10:G11"/>
    <mergeCell ref="D10:D11"/>
    <mergeCell ref="E10:E11"/>
    <mergeCell ref="A10:A11"/>
    <mergeCell ref="C10:C11"/>
    <mergeCell ref="B4:H4"/>
    <mergeCell ref="B5:H5"/>
    <mergeCell ref="B6:H6"/>
    <mergeCell ref="B10:B11"/>
    <mergeCell ref="F10:F11"/>
    <mergeCell ref="H10:H11"/>
    <mergeCell ref="B8:H8"/>
    <mergeCell ref="A19:H19"/>
  </mergeCells>
  <phoneticPr fontId="14" type="noConversion"/>
  <conditionalFormatting sqref="C17">
    <cfRule type="expression" dxfId="4" priority="5" stopIfTrue="1">
      <formula>$C17=1</formula>
    </cfRule>
    <cfRule type="expression" dxfId="3" priority="6" stopIfTrue="1">
      <formula>OR($C17=0,$C17=2,$C17=3,$C17=4)</formula>
    </cfRule>
  </conditionalFormatting>
  <conditionalFormatting sqref="E14">
    <cfRule type="expression" dxfId="2" priority="7" stopIfTrue="1">
      <formula>$C14=1</formula>
    </cfRule>
    <cfRule type="expression" dxfId="1" priority="8" stopIfTrue="1">
      <formula>OR($C14=0,$C14=2,$C14=3,$C14=4)</formula>
    </cfRule>
  </conditionalFormatting>
  <dataValidations count="1">
    <dataValidation allowBlank="1" showInputMessage="1" showErrorMessage="1" prompt="A entrada de quantidades é feita na coluna AJ se acompanhamento por BM, ou na aba &quot;Memória de Cálculo/PLQ&quot; se acompanhamento por PLE." sqref="E14" xr:uid="{80A5B373-5CFB-49EB-88E5-A8AA1FFE710B}"/>
  </dataValidations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zoomScale="90" zoomScaleNormal="90" zoomScaleSheetLayoutView="100" workbookViewId="0">
      <selection activeCell="B4" sqref="B4:H4"/>
    </sheetView>
  </sheetViews>
  <sheetFormatPr defaultRowHeight="15" x14ac:dyDescent="0.25"/>
  <cols>
    <col min="1" max="1" width="16.42578125" customWidth="1"/>
    <col min="5" max="5" width="12.28515625" customWidth="1"/>
    <col min="6" max="6" width="12.7109375" customWidth="1"/>
    <col min="7" max="7" width="12.7109375" bestFit="1" customWidth="1"/>
    <col min="8" max="8" width="18.7109375" customWidth="1"/>
  </cols>
  <sheetData>
    <row r="1" spans="1:8" ht="24.95" customHeight="1" x14ac:dyDescent="0.25">
      <c r="A1" s="103" t="s">
        <v>15</v>
      </c>
      <c r="B1" s="104"/>
      <c r="C1" s="104"/>
      <c r="D1" s="104"/>
      <c r="E1" s="104"/>
      <c r="F1" s="104"/>
      <c r="G1" s="104"/>
      <c r="H1" s="105"/>
    </row>
    <row r="2" spans="1:8" ht="24.95" customHeight="1" x14ac:dyDescent="0.25">
      <c r="A2" s="106"/>
      <c r="B2" s="107"/>
      <c r="C2" s="107"/>
      <c r="D2" s="107"/>
      <c r="E2" s="107"/>
      <c r="F2" s="107"/>
      <c r="G2" s="107"/>
      <c r="H2" s="108"/>
    </row>
    <row r="3" spans="1:8" ht="14.25" customHeight="1" x14ac:dyDescent="0.25">
      <c r="A3" s="109"/>
      <c r="B3" s="110"/>
      <c r="C3" s="110"/>
      <c r="D3" s="110"/>
      <c r="E3" s="110"/>
      <c r="F3" s="110"/>
      <c r="G3" s="110"/>
      <c r="H3" s="111"/>
    </row>
    <row r="4" spans="1:8" ht="64.5" customHeight="1" x14ac:dyDescent="0.25">
      <c r="A4" s="12" t="s">
        <v>6</v>
      </c>
      <c r="B4" s="44" t="str">
        <f>'PLANILHA ORÇAMENTÁRIA'!B3</f>
        <v>INSTALAÇÃO DE UMA ESTAÇÃO COMPACTA DE PRESSURIZAÇÃO (BOOSTER AUTOMÁTICO) VISANDO A OTIMIZAÇÃO DO SISTEMA DE ABASTECIMENTO DE ÁGUA DOS BAIRROS SANTA LUZIA E SANTA BÁRBARA NO MUNICÍPIO DE MORRO GRANDE/SC</v>
      </c>
      <c r="C4" s="45"/>
      <c r="D4" s="45"/>
      <c r="E4" s="45"/>
      <c r="F4" s="45"/>
      <c r="G4" s="45"/>
      <c r="H4" s="46"/>
    </row>
    <row r="5" spans="1:8" ht="30" customHeight="1" x14ac:dyDescent="0.25">
      <c r="A5" s="12" t="str">
        <f>'PLANILHA ORÇAMENTÁRIA'!A4</f>
        <v>DE nº</v>
      </c>
      <c r="B5" s="112" t="str">
        <f>'PLANILHA ORÇAMENTÁRIA'!B4</f>
        <v>1/2024/PMMG</v>
      </c>
      <c r="C5" s="113"/>
      <c r="D5" s="113"/>
      <c r="E5" s="113"/>
      <c r="F5" s="113"/>
      <c r="G5" s="113"/>
      <c r="H5" s="114"/>
    </row>
    <row r="6" spans="1:8" ht="30" customHeight="1" x14ac:dyDescent="0.25">
      <c r="A6" s="12" t="s">
        <v>7</v>
      </c>
      <c r="B6" s="115">
        <f>'PLANILHA ORÇAMENTÁRIA'!B5</f>
        <v>0</v>
      </c>
      <c r="C6" s="116"/>
      <c r="D6" s="116"/>
      <c r="E6" s="116"/>
      <c r="F6" s="116"/>
      <c r="G6" s="116"/>
      <c r="H6" s="117"/>
    </row>
    <row r="7" spans="1:8" ht="30" customHeight="1" x14ac:dyDescent="0.25">
      <c r="A7" s="12" t="s">
        <v>8</v>
      </c>
      <c r="B7" s="118">
        <f>BDI!K18</f>
        <v>0</v>
      </c>
      <c r="C7" s="119"/>
      <c r="D7" s="119"/>
      <c r="E7" s="119"/>
      <c r="F7" s="119"/>
      <c r="G7" s="119"/>
      <c r="H7" s="120"/>
    </row>
    <row r="8" spans="1:8" ht="30" customHeight="1" x14ac:dyDescent="0.25">
      <c r="A8" s="11" t="s">
        <v>26</v>
      </c>
      <c r="B8" s="124">
        <f>'PLANILHA ORÇAMENTÁRIA'!B7</f>
        <v>0</v>
      </c>
      <c r="C8" s="125"/>
      <c r="D8" s="125"/>
      <c r="E8" s="125"/>
      <c r="F8" s="125"/>
      <c r="G8" s="125"/>
      <c r="H8" s="126"/>
    </row>
    <row r="9" spans="1:8" ht="30" customHeight="1" x14ac:dyDescent="0.25">
      <c r="A9" s="12" t="s">
        <v>27</v>
      </c>
      <c r="B9" s="124">
        <f>'PLANILHA ORÇAMENTÁRIA'!B8</f>
        <v>0</v>
      </c>
      <c r="C9" s="125"/>
      <c r="D9" s="125"/>
      <c r="E9" s="125"/>
      <c r="F9" s="125"/>
      <c r="G9" s="125"/>
      <c r="H9" s="126"/>
    </row>
    <row r="10" spans="1:8" ht="24.95" customHeight="1" x14ac:dyDescent="0.25">
      <c r="A10" s="121"/>
      <c r="B10" s="122"/>
      <c r="C10" s="122"/>
      <c r="D10" s="122"/>
      <c r="E10" s="122"/>
      <c r="F10" s="122"/>
      <c r="G10" s="122"/>
      <c r="H10" s="123"/>
    </row>
    <row r="11" spans="1:8" ht="24.95" customHeight="1" x14ac:dyDescent="0.25">
      <c r="A11" s="71" t="s">
        <v>3</v>
      </c>
      <c r="B11" s="74" t="s">
        <v>16</v>
      </c>
      <c r="C11" s="75"/>
      <c r="D11" s="76"/>
      <c r="E11" s="101" t="s">
        <v>17</v>
      </c>
      <c r="F11" s="102"/>
      <c r="G11" s="74" t="s">
        <v>18</v>
      </c>
      <c r="H11" s="76"/>
    </row>
    <row r="12" spans="1:8" ht="24.95" customHeight="1" x14ac:dyDescent="0.25">
      <c r="A12" s="72"/>
      <c r="B12" s="77"/>
      <c r="C12" s="78"/>
      <c r="D12" s="79"/>
      <c r="E12" s="83" t="s">
        <v>19</v>
      </c>
      <c r="F12" s="84"/>
      <c r="G12" s="80"/>
      <c r="H12" s="82"/>
    </row>
    <row r="13" spans="1:8" ht="24.95" customHeight="1" x14ac:dyDescent="0.25">
      <c r="A13" s="73"/>
      <c r="B13" s="80"/>
      <c r="C13" s="81"/>
      <c r="D13" s="82"/>
      <c r="E13" s="25" t="s">
        <v>20</v>
      </c>
      <c r="F13" s="25" t="s">
        <v>14</v>
      </c>
      <c r="G13" s="16" t="s">
        <v>20</v>
      </c>
      <c r="H13" s="16" t="s">
        <v>14</v>
      </c>
    </row>
    <row r="14" spans="1:8" ht="34.9" customHeight="1" x14ac:dyDescent="0.25">
      <c r="A14" s="15">
        <v>1</v>
      </c>
      <c r="B14" s="98" t="str">
        <f>'PLANILHA ORÇAMENTÁRIA'!B13:H13</f>
        <v>SERVIÇOS INICIAIS</v>
      </c>
      <c r="C14" s="99"/>
      <c r="D14" s="100"/>
      <c r="E14" s="17">
        <f>(G14*F14)</f>
        <v>0</v>
      </c>
      <c r="F14" s="18">
        <v>1</v>
      </c>
      <c r="G14" s="17">
        <f>'PLANILHA ORÇAMENTÁRIA'!G15</f>
        <v>0</v>
      </c>
      <c r="H14" s="17" t="e">
        <f>G14*$H$16/$G$16</f>
        <v>#DIV/0!</v>
      </c>
    </row>
    <row r="15" spans="1:8" ht="34.9" customHeight="1" x14ac:dyDescent="0.25">
      <c r="A15" s="15">
        <v>2</v>
      </c>
      <c r="B15" s="98" t="str">
        <f>'PLANILHA ORÇAMENTÁRIA'!B16:H16</f>
        <v>INSTALAÇÕES HIDRÁULICAS</v>
      </c>
      <c r="C15" s="99"/>
      <c r="D15" s="100"/>
      <c r="E15" s="17">
        <f>(G15*F15)</f>
        <v>0</v>
      </c>
      <c r="F15" s="18">
        <v>1</v>
      </c>
      <c r="G15" s="17">
        <f>'PLANILHA ORÇAMENTÁRIA'!G18</f>
        <v>0</v>
      </c>
      <c r="H15" s="17" t="e">
        <f>G15*$H$16/$G$16</f>
        <v>#DIV/0!</v>
      </c>
    </row>
    <row r="16" spans="1:8" ht="24.95" customHeight="1" x14ac:dyDescent="0.25">
      <c r="A16" s="65"/>
      <c r="B16" s="68" t="s">
        <v>21</v>
      </c>
      <c r="C16" s="69"/>
      <c r="D16" s="70"/>
      <c r="E16" s="96">
        <f>SUM(E14:E15)</f>
        <v>0</v>
      </c>
      <c r="F16" s="97"/>
      <c r="G16" s="19">
        <f>SUM(G14:G15)</f>
        <v>0</v>
      </c>
      <c r="H16" s="19">
        <v>100</v>
      </c>
    </row>
    <row r="17" spans="1:8" ht="24.95" customHeight="1" x14ac:dyDescent="0.25">
      <c r="A17" s="66"/>
      <c r="B17" s="68" t="s">
        <v>22</v>
      </c>
      <c r="C17" s="69"/>
      <c r="D17" s="70"/>
      <c r="E17" s="96">
        <f>E16</f>
        <v>0</v>
      </c>
      <c r="F17" s="97"/>
      <c r="G17" s="85"/>
      <c r="H17" s="86"/>
    </row>
    <row r="18" spans="1:8" ht="24.95" customHeight="1" x14ac:dyDescent="0.25">
      <c r="A18" s="66"/>
      <c r="B18" s="91" t="s">
        <v>23</v>
      </c>
      <c r="C18" s="92"/>
      <c r="D18" s="93"/>
      <c r="E18" s="94" t="e">
        <f>(E16*100/$G$16)</f>
        <v>#DIV/0!</v>
      </c>
      <c r="F18" s="95"/>
      <c r="G18" s="87"/>
      <c r="H18" s="88"/>
    </row>
    <row r="19" spans="1:8" ht="24.95" customHeight="1" x14ac:dyDescent="0.25">
      <c r="A19" s="67"/>
      <c r="B19" s="91" t="s">
        <v>24</v>
      </c>
      <c r="C19" s="92"/>
      <c r="D19" s="93"/>
      <c r="E19" s="94" t="e">
        <f>E17*100/$G$16</f>
        <v>#DIV/0!</v>
      </c>
      <c r="F19" s="95"/>
      <c r="G19" s="89"/>
      <c r="H19" s="90"/>
    </row>
    <row r="20" spans="1:8" ht="24.95" customHeight="1" x14ac:dyDescent="0.25"/>
  </sheetData>
  <mergeCells count="25">
    <mergeCell ref="E11:F11"/>
    <mergeCell ref="A1:H3"/>
    <mergeCell ref="B4:H4"/>
    <mergeCell ref="B5:H5"/>
    <mergeCell ref="B6:H6"/>
    <mergeCell ref="B7:H7"/>
    <mergeCell ref="A10:H10"/>
    <mergeCell ref="B8:H8"/>
    <mergeCell ref="B9:H9"/>
    <mergeCell ref="A16:A19"/>
    <mergeCell ref="B16:D16"/>
    <mergeCell ref="A11:A13"/>
    <mergeCell ref="B11:D13"/>
    <mergeCell ref="G11:H12"/>
    <mergeCell ref="E12:F12"/>
    <mergeCell ref="G17:H19"/>
    <mergeCell ref="B18:D18"/>
    <mergeCell ref="E18:F18"/>
    <mergeCell ref="E16:F16"/>
    <mergeCell ref="B14:D14"/>
    <mergeCell ref="B15:D15"/>
    <mergeCell ref="B19:D19"/>
    <mergeCell ref="E19:F19"/>
    <mergeCell ref="E17:F17"/>
    <mergeCell ref="B17:D17"/>
  </mergeCells>
  <phoneticPr fontId="14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4"/>
  <sheetViews>
    <sheetView topLeftCell="A10" workbookViewId="0">
      <selection activeCell="A3" sqref="A3"/>
    </sheetView>
  </sheetViews>
  <sheetFormatPr defaultRowHeight="15" x14ac:dyDescent="0.25"/>
  <cols>
    <col min="1" max="1" width="16.5703125" customWidth="1"/>
    <col min="2" max="2" width="9.140625" customWidth="1"/>
    <col min="8" max="8" width="2.28515625" customWidth="1"/>
    <col min="9" max="9" width="1.5703125" hidden="1" customWidth="1"/>
    <col min="10" max="10" width="11.85546875" customWidth="1"/>
    <col min="11" max="11" width="18.28515625" customWidth="1"/>
  </cols>
  <sheetData>
    <row r="1" spans="1:11" ht="47.25" customHeight="1" x14ac:dyDescent="0.25">
      <c r="A1" s="127" t="s">
        <v>51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48.75" customHeight="1" x14ac:dyDescent="0.25">
      <c r="A2" s="27" t="s">
        <v>6</v>
      </c>
      <c r="B2" s="124" t="str">
        <f>'PLANILHA ORÇAMENTÁRIA'!B3:H3</f>
        <v>INSTALAÇÃO DE UMA ESTAÇÃO COMPACTA DE PRESSURIZAÇÃO (BOOSTER AUTOMÁTICO) VISANDO A OTIMIZAÇÃO DO SISTEMA DE ABASTECIMENTO DE ÁGUA DOS BAIRROS SANTA LUZIA E SANTA BÁRBARA NO MUNICÍPIO DE MORRO GRANDE/SC</v>
      </c>
      <c r="C2" s="125"/>
      <c r="D2" s="125"/>
      <c r="E2" s="125"/>
      <c r="F2" s="125"/>
      <c r="G2" s="125"/>
      <c r="H2" s="125"/>
      <c r="I2" s="125"/>
      <c r="J2" s="125"/>
      <c r="K2" s="126"/>
    </row>
    <row r="3" spans="1:11" ht="30" customHeight="1" x14ac:dyDescent="0.25">
      <c r="A3" s="12" t="str">
        <f>'PLANILHA ORÇAMENTÁRIA'!A4</f>
        <v>DE nº</v>
      </c>
      <c r="B3" s="130" t="str">
        <f>'PLANILHA ORÇAMENTÁRIA'!B4</f>
        <v>1/2024/PMMG</v>
      </c>
      <c r="C3" s="131"/>
      <c r="D3" s="131"/>
      <c r="E3" s="131"/>
      <c r="F3" s="131"/>
      <c r="G3" s="131"/>
      <c r="H3" s="131"/>
      <c r="I3" s="131"/>
      <c r="J3" s="131"/>
      <c r="K3" s="132"/>
    </row>
    <row r="4" spans="1:11" ht="30" customHeight="1" x14ac:dyDescent="0.25">
      <c r="A4" s="27" t="s">
        <v>7</v>
      </c>
      <c r="B4" s="133">
        <f>'PLANILHA ORÇAMENTÁRIA'!B5:H5</f>
        <v>0</v>
      </c>
      <c r="C4" s="134"/>
      <c r="D4" s="134"/>
      <c r="E4" s="134"/>
      <c r="F4" s="134"/>
      <c r="G4" s="134"/>
      <c r="H4" s="134"/>
      <c r="I4" s="134"/>
      <c r="J4" s="134"/>
      <c r="K4" s="135"/>
    </row>
    <row r="5" spans="1:11" ht="30" customHeight="1" x14ac:dyDescent="0.25">
      <c r="A5" s="27" t="s">
        <v>8</v>
      </c>
      <c r="B5" s="136">
        <f>K18</f>
        <v>0</v>
      </c>
      <c r="C5" s="131"/>
      <c r="D5" s="131"/>
      <c r="E5" s="131"/>
      <c r="F5" s="131"/>
      <c r="G5" s="131"/>
      <c r="H5" s="131"/>
      <c r="I5" s="131"/>
      <c r="J5" s="131"/>
      <c r="K5" s="132"/>
    </row>
    <row r="6" spans="1:11" ht="30" customHeight="1" x14ac:dyDescent="0.25">
      <c r="A6" s="27" t="s">
        <v>26</v>
      </c>
      <c r="B6" s="137">
        <f>'PLANILHA ORÇAMENTÁRIA'!B7</f>
        <v>0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1" ht="30" customHeight="1" x14ac:dyDescent="0.25">
      <c r="A7" s="27" t="s">
        <v>27</v>
      </c>
      <c r="B7" s="137">
        <f>'PLANILHA ORÇAMENTÁRIA'!B8</f>
        <v>0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1:11" ht="24.95" customHeight="1" x14ac:dyDescent="0.25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2"/>
    </row>
    <row r="9" spans="1:11" ht="39.950000000000003" customHeight="1" x14ac:dyDescent="0.25">
      <c r="A9" s="15" t="s">
        <v>43</v>
      </c>
      <c r="B9" s="143" t="s">
        <v>44</v>
      </c>
      <c r="C9" s="143"/>
      <c r="D9" s="143"/>
      <c r="E9" s="143"/>
      <c r="F9" s="143"/>
      <c r="G9" s="143"/>
      <c r="H9" s="143"/>
      <c r="I9" s="144"/>
      <c r="J9" s="28" t="s">
        <v>28</v>
      </c>
      <c r="K9" s="29" t="s">
        <v>29</v>
      </c>
    </row>
    <row r="10" spans="1:11" ht="39.950000000000003" customHeight="1" x14ac:dyDescent="0.25">
      <c r="A10" s="26">
        <v>1</v>
      </c>
      <c r="B10" s="145" t="s">
        <v>41</v>
      </c>
      <c r="C10" s="146"/>
      <c r="D10" s="146"/>
      <c r="E10" s="146"/>
      <c r="F10" s="146"/>
      <c r="G10" s="146"/>
      <c r="H10" s="146"/>
      <c r="I10" s="146"/>
      <c r="J10" s="30" t="s">
        <v>33</v>
      </c>
      <c r="K10" s="31"/>
    </row>
    <row r="11" spans="1:11" ht="39.950000000000003" customHeight="1" x14ac:dyDescent="0.25">
      <c r="A11" s="26">
        <v>2</v>
      </c>
      <c r="B11" s="145" t="s">
        <v>40</v>
      </c>
      <c r="C11" s="146"/>
      <c r="D11" s="146"/>
      <c r="E11" s="146"/>
      <c r="F11" s="146"/>
      <c r="G11" s="146"/>
      <c r="H11" s="146"/>
      <c r="I11" s="146"/>
      <c r="J11" s="30" t="s">
        <v>45</v>
      </c>
      <c r="K11" s="31"/>
    </row>
    <row r="12" spans="1:11" ht="39.950000000000003" customHeight="1" x14ac:dyDescent="0.25">
      <c r="A12" s="26">
        <v>3</v>
      </c>
      <c r="B12" s="145" t="s">
        <v>34</v>
      </c>
      <c r="C12" s="146"/>
      <c r="D12" s="146"/>
      <c r="E12" s="146"/>
      <c r="F12" s="146"/>
      <c r="G12" s="146"/>
      <c r="H12" s="146"/>
      <c r="I12" s="146"/>
      <c r="J12" s="30" t="s">
        <v>37</v>
      </c>
      <c r="K12" s="31"/>
    </row>
    <row r="13" spans="1:11" ht="39.950000000000003" customHeight="1" x14ac:dyDescent="0.25">
      <c r="A13" s="26">
        <v>4</v>
      </c>
      <c r="B13" s="145" t="s">
        <v>35</v>
      </c>
      <c r="C13" s="146"/>
      <c r="D13" s="146"/>
      <c r="E13" s="146"/>
      <c r="F13" s="146"/>
      <c r="G13" s="146"/>
      <c r="H13" s="146"/>
      <c r="I13" s="146"/>
      <c r="J13" s="30" t="s">
        <v>38</v>
      </c>
      <c r="K13" s="31"/>
    </row>
    <row r="14" spans="1:11" ht="39.950000000000003" customHeight="1" x14ac:dyDescent="0.25">
      <c r="A14" s="26">
        <v>5</v>
      </c>
      <c r="B14" s="145" t="s">
        <v>36</v>
      </c>
      <c r="C14" s="146"/>
      <c r="D14" s="146"/>
      <c r="E14" s="146"/>
      <c r="F14" s="146"/>
      <c r="G14" s="146"/>
      <c r="H14" s="146"/>
      <c r="I14" s="146"/>
      <c r="J14" s="30" t="s">
        <v>39</v>
      </c>
      <c r="K14" s="31"/>
    </row>
    <row r="15" spans="1:11" ht="39.950000000000003" customHeight="1" x14ac:dyDescent="0.25">
      <c r="A15" s="26">
        <v>6</v>
      </c>
      <c r="B15" s="145" t="s">
        <v>46</v>
      </c>
      <c r="C15" s="146"/>
      <c r="D15" s="146"/>
      <c r="E15" s="146"/>
      <c r="F15" s="146"/>
      <c r="G15" s="146"/>
      <c r="H15" s="146"/>
      <c r="I15" s="146"/>
      <c r="J15" s="30" t="s">
        <v>30</v>
      </c>
      <c r="K15" s="31"/>
    </row>
    <row r="16" spans="1:11" ht="39.950000000000003" customHeight="1" x14ac:dyDescent="0.25">
      <c r="A16" s="26">
        <v>7</v>
      </c>
      <c r="B16" s="145" t="s">
        <v>47</v>
      </c>
      <c r="C16" s="146"/>
      <c r="D16" s="146"/>
      <c r="E16" s="146"/>
      <c r="F16" s="146"/>
      <c r="G16" s="146"/>
      <c r="H16" s="146"/>
      <c r="I16" s="146"/>
      <c r="J16" s="30" t="s">
        <v>31</v>
      </c>
      <c r="K16" s="32"/>
    </row>
    <row r="17" spans="1:11" ht="39.950000000000003" customHeight="1" x14ac:dyDescent="0.25">
      <c r="A17" s="26">
        <v>8</v>
      </c>
      <c r="B17" s="145" t="s">
        <v>48</v>
      </c>
      <c r="C17" s="146"/>
      <c r="D17" s="146"/>
      <c r="E17" s="146"/>
      <c r="F17" s="146"/>
      <c r="G17" s="146"/>
      <c r="H17" s="146"/>
      <c r="I17" s="146"/>
      <c r="J17" s="30" t="s">
        <v>49</v>
      </c>
      <c r="K17" s="32"/>
    </row>
    <row r="18" spans="1:11" ht="39.950000000000003" customHeight="1" x14ac:dyDescent="0.25">
      <c r="A18" s="26">
        <v>9</v>
      </c>
      <c r="B18" s="148" t="s">
        <v>54</v>
      </c>
      <c r="C18" s="149"/>
      <c r="D18" s="149"/>
      <c r="E18" s="149"/>
      <c r="F18" s="149"/>
      <c r="G18" s="149"/>
      <c r="H18" s="149"/>
      <c r="I18" s="149"/>
      <c r="J18" s="33" t="s">
        <v>32</v>
      </c>
      <c r="K18" s="34">
        <f>((1+K10+K11+K12) * (1+K13) * (1+K14)) / (1-K15-K16-K17) -1</f>
        <v>0</v>
      </c>
    </row>
    <row r="19" spans="1:11" ht="24.95" customHeight="1" x14ac:dyDescent="0.25">
      <c r="A19" s="74" t="s">
        <v>50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1:1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1" x14ac:dyDescent="0.2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1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x14ac:dyDescent="0.2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</sheetData>
  <mergeCells count="20">
    <mergeCell ref="B11:I11"/>
    <mergeCell ref="B12:I12"/>
    <mergeCell ref="B13:I13"/>
    <mergeCell ref="A19:K19"/>
    <mergeCell ref="A20:K24"/>
    <mergeCell ref="B14:I14"/>
    <mergeCell ref="B15:I15"/>
    <mergeCell ref="B16:I16"/>
    <mergeCell ref="B17:I17"/>
    <mergeCell ref="B18:I18"/>
    <mergeCell ref="B6:K6"/>
    <mergeCell ref="B7:K7"/>
    <mergeCell ref="A8:K8"/>
    <mergeCell ref="B9:I9"/>
    <mergeCell ref="B10:I10"/>
    <mergeCell ref="A1:K1"/>
    <mergeCell ref="B2:K2"/>
    <mergeCell ref="B3:K3"/>
    <mergeCell ref="B4:K4"/>
    <mergeCell ref="B5:K5"/>
  </mergeCells>
  <conditionalFormatting sqref="K18">
    <cfRule type="expression" dxfId="0" priority="1" stopIfTrue="1">
      <formula>DESONERACAO="não"</formula>
    </cfRule>
  </conditionalFormatting>
  <dataValidations count="3">
    <dataValidation type="decimal" allowBlank="1" showErrorMessage="1" errorTitle="Erro de valores" error="Digite um valor entre 0% e 100%" sqref="K10:K15" xr:uid="{23B839BE-5642-4B40-94D9-ACE6F0147403}">
      <formula1>0</formula1>
      <formula2>1</formula2>
    </dataValidation>
    <dataValidation type="decimal" allowBlank="1" showErrorMessage="1" errorTitle="Erro de valores" error="Digite um valor maior do que 0." sqref="K16" xr:uid="{D2B4D82D-F159-484E-8512-FFDFA917F071}">
      <formula1>0</formula1>
      <formula2>1</formula2>
    </dataValidation>
    <dataValidation operator="greaterThanOrEqual" allowBlank="1" showErrorMessage="1" errorTitle="Erro de valores" error="Digite um valor igual a 0% ou 2%." sqref="K17" xr:uid="{AB194E74-12F4-469E-8D09-F797DCF16A4F}">
      <formula1>0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B053-E466-4D25-990E-FB4A27DCABEA}">
  <dimension ref="A1:J35"/>
  <sheetViews>
    <sheetView topLeftCell="A13" workbookViewId="0">
      <selection activeCell="M35" sqref="M35"/>
    </sheetView>
  </sheetViews>
  <sheetFormatPr defaultRowHeight="15" x14ac:dyDescent="0.25"/>
  <cols>
    <col min="1" max="1" width="16.28515625" bestFit="1" customWidth="1"/>
    <col min="9" max="9" width="18.28515625" customWidth="1"/>
    <col min="10" max="10" width="20.140625" customWidth="1"/>
  </cols>
  <sheetData>
    <row r="1" spans="1:10" ht="47.25" customHeight="1" x14ac:dyDescent="0.25">
      <c r="A1" s="152" t="s">
        <v>87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42" customHeight="1" x14ac:dyDescent="0.25">
      <c r="A2" s="27" t="s">
        <v>6</v>
      </c>
      <c r="B2" s="153" t="str">
        <f>'PLANILHA ORÇAMENTÁRIA'!B3:H3</f>
        <v>INSTALAÇÃO DE UMA ESTAÇÃO COMPACTA DE PRESSURIZAÇÃO (BOOSTER AUTOMÁTICO) VISANDO A OTIMIZAÇÃO DO SISTEMA DE ABASTECIMENTO DE ÁGUA DOS BAIRROS SANTA LUZIA E SANTA BÁRBARA NO MUNICÍPIO DE MORRO GRANDE/SC</v>
      </c>
      <c r="C2" s="153"/>
      <c r="D2" s="153"/>
      <c r="E2" s="153"/>
      <c r="F2" s="153"/>
      <c r="G2" s="153"/>
      <c r="H2" s="153"/>
      <c r="I2" s="153"/>
      <c r="J2" s="153"/>
    </row>
    <row r="3" spans="1:10" ht="30" customHeight="1" x14ac:dyDescent="0.25">
      <c r="A3" s="12" t="str">
        <f>'PLANILHA ORÇAMENTÁRIA'!A4</f>
        <v>DE nº</v>
      </c>
      <c r="B3" s="130" t="str">
        <f>'PLANILHA ORÇAMENTÁRIA'!B4:H4</f>
        <v>1/2024/PMMG</v>
      </c>
      <c r="C3" s="131"/>
      <c r="D3" s="131"/>
      <c r="E3" s="131"/>
      <c r="F3" s="131"/>
      <c r="G3" s="131"/>
      <c r="H3" s="131"/>
      <c r="I3" s="131"/>
      <c r="J3" s="132"/>
    </row>
    <row r="4" spans="1:10" ht="30" customHeight="1" x14ac:dyDescent="0.25">
      <c r="A4" s="27" t="s">
        <v>7</v>
      </c>
      <c r="B4" s="154">
        <f>'PLANILHA ORÇAMENTÁRIA'!B5:H5</f>
        <v>0</v>
      </c>
      <c r="C4" s="134"/>
      <c r="D4" s="134"/>
      <c r="E4" s="134"/>
      <c r="F4" s="134"/>
      <c r="G4" s="134"/>
      <c r="H4" s="134"/>
      <c r="I4" s="134"/>
      <c r="J4" s="135"/>
    </row>
    <row r="5" spans="1:10" ht="30" customHeight="1" x14ac:dyDescent="0.25">
      <c r="A5" s="27" t="s">
        <v>8</v>
      </c>
      <c r="B5" s="155">
        <f>BDI!B5</f>
        <v>0</v>
      </c>
      <c r="C5" s="156"/>
      <c r="D5" s="156"/>
      <c r="E5" s="156"/>
      <c r="F5" s="156"/>
      <c r="G5" s="156"/>
      <c r="H5" s="156"/>
      <c r="I5" s="156"/>
      <c r="J5" s="156"/>
    </row>
    <row r="6" spans="1:10" ht="30" customHeight="1" x14ac:dyDescent="0.25">
      <c r="A6" s="27" t="s">
        <v>26</v>
      </c>
      <c r="B6" s="150">
        <f>'PLANILHA ORÇAMENTÁRIA'!B7</f>
        <v>0</v>
      </c>
      <c r="C6" s="150"/>
      <c r="D6" s="150"/>
      <c r="E6" s="150"/>
      <c r="F6" s="150"/>
      <c r="G6" s="150"/>
      <c r="H6" s="150"/>
      <c r="I6" s="150"/>
      <c r="J6" s="150"/>
    </row>
    <row r="7" spans="1:10" ht="30" customHeight="1" x14ac:dyDescent="0.25">
      <c r="A7" s="27" t="s">
        <v>27</v>
      </c>
      <c r="B7" s="150">
        <f>'PLANILHA ORÇAMENTÁRIA'!B8</f>
        <v>0</v>
      </c>
      <c r="C7" s="150"/>
      <c r="D7" s="150"/>
      <c r="E7" s="150"/>
      <c r="F7" s="150"/>
      <c r="G7" s="150"/>
      <c r="H7" s="150"/>
      <c r="I7" s="150"/>
      <c r="J7" s="150"/>
    </row>
    <row r="8" spans="1:10" ht="24.95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</row>
    <row r="9" spans="1:10" ht="39.950000000000003" customHeight="1" x14ac:dyDescent="0.25">
      <c r="A9" s="158" t="s">
        <v>58</v>
      </c>
      <c r="B9" s="161" t="s">
        <v>55</v>
      </c>
      <c r="C9" s="162"/>
      <c r="D9" s="162"/>
      <c r="E9" s="162"/>
      <c r="F9" s="162"/>
      <c r="G9" s="162"/>
      <c r="H9" s="162"/>
      <c r="I9" s="163"/>
      <c r="J9" s="36" t="s">
        <v>56</v>
      </c>
    </row>
    <row r="10" spans="1:10" ht="18" customHeight="1" x14ac:dyDescent="0.25">
      <c r="A10" s="159"/>
      <c r="B10" s="157" t="s">
        <v>67</v>
      </c>
      <c r="C10" s="157"/>
      <c r="D10" s="157"/>
      <c r="E10" s="157"/>
      <c r="F10" s="157"/>
      <c r="G10" s="157"/>
      <c r="H10" s="157"/>
      <c r="I10" s="157"/>
      <c r="J10" s="39"/>
    </row>
    <row r="11" spans="1:10" ht="18" customHeight="1" x14ac:dyDescent="0.25">
      <c r="A11" s="159"/>
      <c r="B11" s="157" t="s">
        <v>68</v>
      </c>
      <c r="C11" s="157"/>
      <c r="D11" s="157"/>
      <c r="E11" s="157"/>
      <c r="F11" s="157"/>
      <c r="G11" s="157"/>
      <c r="H11" s="157"/>
      <c r="I11" s="157"/>
      <c r="J11" s="39"/>
    </row>
    <row r="12" spans="1:10" ht="18" customHeight="1" x14ac:dyDescent="0.25">
      <c r="A12" s="159"/>
      <c r="B12" s="157" t="s">
        <v>69</v>
      </c>
      <c r="C12" s="157"/>
      <c r="D12" s="157"/>
      <c r="E12" s="157"/>
      <c r="F12" s="157"/>
      <c r="G12" s="157"/>
      <c r="H12" s="157"/>
      <c r="I12" s="157"/>
      <c r="J12" s="39"/>
    </row>
    <row r="13" spans="1:10" ht="18" customHeight="1" x14ac:dyDescent="0.25">
      <c r="A13" s="159"/>
      <c r="B13" s="157" t="s">
        <v>70</v>
      </c>
      <c r="C13" s="157"/>
      <c r="D13" s="157"/>
      <c r="E13" s="157"/>
      <c r="F13" s="157"/>
      <c r="G13" s="157"/>
      <c r="H13" s="157"/>
      <c r="I13" s="157"/>
      <c r="J13" s="39"/>
    </row>
    <row r="14" spans="1:10" ht="18" customHeight="1" x14ac:dyDescent="0.25">
      <c r="A14" s="159"/>
      <c r="B14" s="157" t="s">
        <v>71</v>
      </c>
      <c r="C14" s="157"/>
      <c r="D14" s="157"/>
      <c r="E14" s="157"/>
      <c r="F14" s="157"/>
      <c r="G14" s="157"/>
      <c r="H14" s="157"/>
      <c r="I14" s="157"/>
      <c r="J14" s="39"/>
    </row>
    <row r="15" spans="1:10" ht="18" customHeight="1" x14ac:dyDescent="0.25">
      <c r="A15" s="159"/>
      <c r="B15" s="157" t="s">
        <v>72</v>
      </c>
      <c r="C15" s="157"/>
      <c r="D15" s="157"/>
      <c r="E15" s="157"/>
      <c r="F15" s="157"/>
      <c r="G15" s="157"/>
      <c r="H15" s="157"/>
      <c r="I15" s="157"/>
      <c r="J15" s="39"/>
    </row>
    <row r="16" spans="1:10" ht="18" customHeight="1" x14ac:dyDescent="0.25">
      <c r="A16" s="159"/>
      <c r="B16" s="157" t="s">
        <v>73</v>
      </c>
      <c r="C16" s="157"/>
      <c r="D16" s="157"/>
      <c r="E16" s="157"/>
      <c r="F16" s="157"/>
      <c r="G16" s="157"/>
      <c r="H16" s="157"/>
      <c r="I16" s="157"/>
      <c r="J16" s="39"/>
    </row>
    <row r="17" spans="1:10" ht="18" customHeight="1" x14ac:dyDescent="0.25">
      <c r="A17" s="159"/>
      <c r="B17" s="157" t="s">
        <v>74</v>
      </c>
      <c r="C17" s="157"/>
      <c r="D17" s="157"/>
      <c r="E17" s="157"/>
      <c r="F17" s="157"/>
      <c r="G17" s="157"/>
      <c r="H17" s="157"/>
      <c r="I17" s="157"/>
      <c r="J17" s="39"/>
    </row>
    <row r="18" spans="1:10" ht="18" customHeight="1" x14ac:dyDescent="0.25">
      <c r="A18" s="159"/>
      <c r="B18" s="164" t="s">
        <v>75</v>
      </c>
      <c r="C18" s="165"/>
      <c r="D18" s="165"/>
      <c r="E18" s="165"/>
      <c r="F18" s="165"/>
      <c r="G18" s="165"/>
      <c r="H18" s="165"/>
      <c r="I18" s="166"/>
      <c r="J18" s="39"/>
    </row>
    <row r="19" spans="1:10" ht="24.95" customHeight="1" x14ac:dyDescent="0.25">
      <c r="A19" s="160"/>
      <c r="B19" s="167" t="s">
        <v>59</v>
      </c>
      <c r="C19" s="167"/>
      <c r="D19" s="167"/>
      <c r="E19" s="167"/>
      <c r="F19" s="167"/>
      <c r="G19" s="167"/>
      <c r="H19" s="167"/>
      <c r="I19" s="167"/>
      <c r="J19" s="37">
        <f>SUM(J10:J18)</f>
        <v>0</v>
      </c>
    </row>
    <row r="20" spans="1:10" ht="18" customHeight="1" x14ac:dyDescent="0.25">
      <c r="A20" s="158" t="s">
        <v>60</v>
      </c>
      <c r="B20" s="170" t="s">
        <v>76</v>
      </c>
      <c r="C20" s="171"/>
      <c r="D20" s="171"/>
      <c r="E20" s="171"/>
      <c r="F20" s="171"/>
      <c r="G20" s="171"/>
      <c r="H20" s="171"/>
      <c r="I20" s="172"/>
      <c r="J20" s="39"/>
    </row>
    <row r="21" spans="1:10" ht="18" customHeight="1" x14ac:dyDescent="0.25">
      <c r="A21" s="159"/>
      <c r="B21" s="170" t="s">
        <v>77</v>
      </c>
      <c r="C21" s="171"/>
      <c r="D21" s="171"/>
      <c r="E21" s="171"/>
      <c r="F21" s="171"/>
      <c r="G21" s="171"/>
      <c r="H21" s="171"/>
      <c r="I21" s="172"/>
      <c r="J21" s="39"/>
    </row>
    <row r="22" spans="1:10" ht="18" customHeight="1" x14ac:dyDescent="0.25">
      <c r="A22" s="159"/>
      <c r="B22" s="170" t="s">
        <v>78</v>
      </c>
      <c r="C22" s="171"/>
      <c r="D22" s="171"/>
      <c r="E22" s="171"/>
      <c r="F22" s="171"/>
      <c r="G22" s="171"/>
      <c r="H22" s="171"/>
      <c r="I22" s="172"/>
      <c r="J22" s="39"/>
    </row>
    <row r="23" spans="1:10" ht="18" customHeight="1" x14ac:dyDescent="0.25">
      <c r="A23" s="159"/>
      <c r="B23" s="170" t="s">
        <v>79</v>
      </c>
      <c r="C23" s="171"/>
      <c r="D23" s="171"/>
      <c r="E23" s="171"/>
      <c r="F23" s="171"/>
      <c r="G23" s="171"/>
      <c r="H23" s="171"/>
      <c r="I23" s="172"/>
      <c r="J23" s="39"/>
    </row>
    <row r="24" spans="1:10" ht="25.5" customHeight="1" x14ac:dyDescent="0.25">
      <c r="A24" s="159"/>
      <c r="B24" s="170" t="s">
        <v>80</v>
      </c>
      <c r="C24" s="171"/>
      <c r="D24" s="171"/>
      <c r="E24" s="171"/>
      <c r="F24" s="171"/>
      <c r="G24" s="171"/>
      <c r="H24" s="171"/>
      <c r="I24" s="172"/>
      <c r="J24" s="39"/>
    </row>
    <row r="25" spans="1:10" ht="24.95" customHeight="1" x14ac:dyDescent="0.25">
      <c r="A25" s="160"/>
      <c r="B25" s="173" t="s">
        <v>57</v>
      </c>
      <c r="C25" s="174"/>
      <c r="D25" s="174"/>
      <c r="E25" s="174"/>
      <c r="F25" s="174"/>
      <c r="G25" s="174"/>
      <c r="H25" s="174"/>
      <c r="I25" s="175"/>
      <c r="J25" s="37">
        <f>SUM(J20:J24)</f>
        <v>0</v>
      </c>
    </row>
    <row r="26" spans="1:10" ht="18" customHeight="1" x14ac:dyDescent="0.25">
      <c r="A26" s="158" t="s">
        <v>63</v>
      </c>
      <c r="B26" s="157" t="s">
        <v>81</v>
      </c>
      <c r="C26" s="157"/>
      <c r="D26" s="157"/>
      <c r="E26" s="157"/>
      <c r="F26" s="157"/>
      <c r="G26" s="157"/>
      <c r="H26" s="157"/>
      <c r="I26" s="157"/>
      <c r="J26" s="39"/>
    </row>
    <row r="27" spans="1:10" ht="18" customHeight="1" x14ac:dyDescent="0.25">
      <c r="A27" s="159"/>
      <c r="B27" s="157" t="s">
        <v>82</v>
      </c>
      <c r="C27" s="157"/>
      <c r="D27" s="157"/>
      <c r="E27" s="157"/>
      <c r="F27" s="157"/>
      <c r="G27" s="157"/>
      <c r="H27" s="157"/>
      <c r="I27" s="157"/>
      <c r="J27" s="39"/>
    </row>
    <row r="28" spans="1:10" ht="18" customHeight="1" x14ac:dyDescent="0.25">
      <c r="A28" s="159"/>
      <c r="B28" s="157" t="s">
        <v>83</v>
      </c>
      <c r="C28" s="157"/>
      <c r="D28" s="157"/>
      <c r="E28" s="157"/>
      <c r="F28" s="157"/>
      <c r="G28" s="157"/>
      <c r="H28" s="157"/>
      <c r="I28" s="157"/>
      <c r="J28" s="39"/>
    </row>
    <row r="29" spans="1:10" ht="24.95" customHeight="1" x14ac:dyDescent="0.25">
      <c r="A29" s="160"/>
      <c r="B29" s="167" t="s">
        <v>61</v>
      </c>
      <c r="C29" s="167"/>
      <c r="D29" s="167"/>
      <c r="E29" s="167"/>
      <c r="F29" s="167"/>
      <c r="G29" s="167"/>
      <c r="H29" s="167"/>
      <c r="I29" s="167"/>
      <c r="J29" s="37">
        <f>SUM(J26:J28)</f>
        <v>0</v>
      </c>
    </row>
    <row r="30" spans="1:10" ht="18" customHeight="1" x14ac:dyDescent="0.25">
      <c r="A30" s="158" t="s">
        <v>64</v>
      </c>
      <c r="B30" s="157" t="s">
        <v>84</v>
      </c>
      <c r="C30" s="157"/>
      <c r="D30" s="157"/>
      <c r="E30" s="157"/>
      <c r="F30" s="157"/>
      <c r="G30" s="157"/>
      <c r="H30" s="157"/>
      <c r="I30" s="157"/>
      <c r="J30" s="39"/>
    </row>
    <row r="31" spans="1:10" ht="18" customHeight="1" x14ac:dyDescent="0.25">
      <c r="A31" s="159"/>
      <c r="B31" s="157" t="s">
        <v>85</v>
      </c>
      <c r="C31" s="157"/>
      <c r="D31" s="157"/>
      <c r="E31" s="157"/>
      <c r="F31" s="157"/>
      <c r="G31" s="157"/>
      <c r="H31" s="157"/>
      <c r="I31" s="157"/>
      <c r="J31" s="39"/>
    </row>
    <row r="32" spans="1:10" ht="24.95" customHeight="1" x14ac:dyDescent="0.25">
      <c r="A32" s="160"/>
      <c r="B32" s="167" t="s">
        <v>62</v>
      </c>
      <c r="C32" s="167"/>
      <c r="D32" s="167"/>
      <c r="E32" s="167"/>
      <c r="F32" s="167"/>
      <c r="G32" s="167"/>
      <c r="H32" s="167"/>
      <c r="I32" s="167"/>
      <c r="J32" s="37">
        <f>SUM(J30:J31)</f>
        <v>0</v>
      </c>
    </row>
    <row r="33" spans="1:10" x14ac:dyDescent="0.25">
      <c r="A33" s="158" t="s">
        <v>66</v>
      </c>
      <c r="B33" s="157" t="s">
        <v>86</v>
      </c>
      <c r="C33" s="157"/>
      <c r="D33" s="157"/>
      <c r="E33" s="157"/>
      <c r="F33" s="157"/>
      <c r="G33" s="157"/>
      <c r="H33" s="157"/>
      <c r="I33" s="157"/>
      <c r="J33" s="39"/>
    </row>
    <row r="34" spans="1:10" ht="24.95" customHeight="1" x14ac:dyDescent="0.25">
      <c r="A34" s="159"/>
      <c r="B34" s="168" t="s">
        <v>65</v>
      </c>
      <c r="C34" s="168"/>
      <c r="D34" s="168"/>
      <c r="E34" s="168"/>
      <c r="F34" s="168"/>
      <c r="G34" s="168"/>
      <c r="H34" s="168"/>
      <c r="I34" s="168"/>
      <c r="J34" s="38">
        <f>SUM(J33)</f>
        <v>0</v>
      </c>
    </row>
    <row r="35" spans="1:10" ht="24.95" customHeight="1" x14ac:dyDescent="0.25">
      <c r="A35" s="169" t="s">
        <v>25</v>
      </c>
      <c r="B35" s="169"/>
      <c r="C35" s="169"/>
      <c r="D35" s="169"/>
      <c r="E35" s="169"/>
      <c r="F35" s="169"/>
      <c r="G35" s="169"/>
      <c r="H35" s="169"/>
      <c r="I35" s="169"/>
      <c r="J35" s="40">
        <f>J19+J25+J29+J32+J34</f>
        <v>0</v>
      </c>
    </row>
  </sheetData>
  <mergeCells count="40">
    <mergeCell ref="A20:A25"/>
    <mergeCell ref="A26:A29"/>
    <mergeCell ref="A30:A32"/>
    <mergeCell ref="B32:I32"/>
    <mergeCell ref="B33:I33"/>
    <mergeCell ref="B26:I26"/>
    <mergeCell ref="B27:I27"/>
    <mergeCell ref="B28:I28"/>
    <mergeCell ref="B24:I24"/>
    <mergeCell ref="B25:I25"/>
    <mergeCell ref="B23:I23"/>
    <mergeCell ref="B22:I22"/>
    <mergeCell ref="B21:I21"/>
    <mergeCell ref="B20:I20"/>
    <mergeCell ref="B34:I34"/>
    <mergeCell ref="A33:A34"/>
    <mergeCell ref="A35:I35"/>
    <mergeCell ref="B31:I31"/>
    <mergeCell ref="B29:I29"/>
    <mergeCell ref="B30:I30"/>
    <mergeCell ref="B16:I16"/>
    <mergeCell ref="B17:I17"/>
    <mergeCell ref="A9:A19"/>
    <mergeCell ref="B9:I9"/>
    <mergeCell ref="B10:I10"/>
    <mergeCell ref="B11:I11"/>
    <mergeCell ref="B12:I12"/>
    <mergeCell ref="B13:I13"/>
    <mergeCell ref="B14:I14"/>
    <mergeCell ref="B15:I15"/>
    <mergeCell ref="B18:I18"/>
    <mergeCell ref="B19:I19"/>
    <mergeCell ref="B7:J7"/>
    <mergeCell ref="A8:J8"/>
    <mergeCell ref="A1:J1"/>
    <mergeCell ref="B2:J2"/>
    <mergeCell ref="B3:J3"/>
    <mergeCell ref="B4:J4"/>
    <mergeCell ref="B5:J5"/>
    <mergeCell ref="B6:J6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CRONOGRAMA FISCO-FINANCEIRO</vt:lpstr>
      <vt:lpstr>BDI</vt:lpstr>
      <vt:lpstr>ENCARGOS SOCIAIS</vt:lpstr>
      <vt:lpstr>'CRONOGRAMA FISCO-FINANCEIRO'!Area_de_impressao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2024-11-01T11:31:42Z</dcterms:modified>
</cp:coreProperties>
</file>