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40B5723C-B17F-4E5E-852A-CC78C89AF754}" xr6:coauthVersionLast="47" xr6:coauthVersionMax="47" xr10:uidLastSave="{00000000-0000-0000-0000-000000000000}"/>
  <bookViews>
    <workbookView xWindow="-120" yWindow="-120" windowWidth="29040" windowHeight="15720" activeTab="1" xr2:uid="{00000000-000D-0000-FFFF-FFFF00000000}"/>
  </bookViews>
  <sheets>
    <sheet name="ORÇAMENTO" sheetId="3" r:id="rId1"/>
    <sheet name="CRONOGRAMA" sheetId="6" r:id="rId2"/>
  </sheets>
  <externalReferences>
    <externalReference r:id="rId3"/>
  </externalReferences>
  <definedNames>
    <definedName name="_xlnm.Print_Area" localSheetId="1">CRONOGRAMA!$A$1:$L$28</definedName>
    <definedName name="_xlnm.Print_Area" localSheetId="0">ORÇAMENTO!$A$1:$G$122</definedName>
    <definedName name="BDI" comment="Coluna BDI">1+(INDEX(#REF!,ROW())/100)</definedName>
    <definedName name="ContraPart1" comment="Contrapartida1: coluna auxiliar para cálculo da contrapartida">#REF!-SUMIF(#REF!,"&gt;=0",#REF!)</definedName>
    <definedName name="ContraPart2" comment="Diferença entre a contrapartida efetiva menos as contrapartidas informadas pelo usuário (Fin, Física e/ou Outras Fontes)">MAX(#REF!-SUM(#REF!),0)</definedName>
    <definedName name="Item" comment="Coluna Número do Macroitem">INDEX(#REF!,ROW())</definedName>
    <definedName name="ListaNomes" comment="Indica os nomes dos Responsáveis Técnicos peloOrçamento, Fiscalização e Execução">#REF!</definedName>
    <definedName name="Macroitem" comment="Mostra o valor da Coluna Total Macroitem na linha pesquisada.">INDEX(#REF!,ROW())</definedName>
    <definedName name="Macroitem1" comment="Indica o valor da coluna Total Macroitem 1">INDEX(#REF!,ROW())</definedName>
    <definedName name="Macroitem2" comment="Indica o valor da coluna Total Macroitem 2">INDEX(#REF!,ROW())</definedName>
    <definedName name="Macroitem3" comment="Indica o valor da coluna Total Macroitem 3">INDEX(#REF!,ROW())</definedName>
    <definedName name="MacroitemAc">INDEX(#REF!,ROW())</definedName>
    <definedName name="MacroitemPer">INDEX(#REF!,ROW())</definedName>
    <definedName name="MacroitemRet">INDEX(#REF!,ROW())</definedName>
    <definedName name="matriz">#REF!</definedName>
    <definedName name="matriz2">#REF!</definedName>
    <definedName name="Medicao1" comment="Indica a posicao na Tabela Matriz do BM 01">INDEX(#REF!,ROW())</definedName>
    <definedName name="ORÇAMENTO.BancoRef" hidden="1">ORÇAMENTO!$F$10</definedName>
    <definedName name="ORÇAMENTO.CustoUnitario" hidden="1">ROUND(ORÇAMENTO!$U1,15-13*ORÇAMENTO!$AF$10)</definedName>
    <definedName name="ORÇAMENTO.PrecoUnitarioLicitado" hidden="1">ORÇAMENTO!$AL1</definedName>
    <definedName name="Quantidade" comment="Coluna Quantidade">INDEX(#REF!,ROW())</definedName>
    <definedName name="Quantidade1" comment="Coluna Quantidade1 (Licitados)">INDEX(#REF!,ROW())</definedName>
    <definedName name="Quantidade2" comment="Coluna Quantidade2 (Reprogramado Vigente)">INDEX(#REF!,ROW())</definedName>
    <definedName name="Quantidade3" comment="Coluna Quantidade3 (Reprogramado Proposto)">INDEX(#REF!,ROW())</definedName>
    <definedName name="QuantidadeAc">SUM(OFFSET([0]!Medicao1,0,0,1,#REF!))</definedName>
    <definedName name="QuantidadePeriodo">INDEX([0]!TabMedicao,ROW(),#REF!)</definedName>
    <definedName name="REFERENCIA.Descricao" hidden="1">IF(ISNUMBER(ORÇAMENTO!$AF1),OFFSET(INDIRECT(ORÇAMENTO.BancoRef),ORÇAMENTO!$AF1-1,3,1),ORÇAMENTO!$AF1)</definedName>
    <definedName name="REFERENCIA.Unidade" hidden="1">IF(ISNUMBER(ORÇAMENTO!$AF1),OFFSET(INDIRECT(ORÇAMENTO.BancoRef),ORÇAMENTO!$AF1-1,4,1),"-")</definedName>
    <definedName name="Registro" comment="Indica o número de ART ou RRT informada na planiha Dados Iniciais, de acordo com o nome escolhido no campo acima, na seta.">IF(INDIRECT(ADDRESS(ROW()-1,COLUMN()))=#REF!,#REF!,IF(INDIRECT(ADDRESS(ROW()-1,COLUMN()))=#REF!,#REF!,IF(INDIRECT(ADDRESS(ROW()-1,COLUMN()))=#REF!,#REF!,"")))</definedName>
    <definedName name="ResParcial" comment="Seleção parcial do Total Subitens referente à um Macroitem específico">OFFSET([0]!Subitem,0,0,MATCH(VLOOKUP("Macroitem",[0]!TabAux,1,FALSE),[0]!TabAux,0),1)</definedName>
    <definedName name="ResParcial1" comment="Seleção parcial do Total Subitens1 referente à um Macroitem específico (licitado)">OFFSET([0]!Subitem1,0,0,MATCH(VLOOKUP("Macroitem",[0]!TabAux,1,FALSE),[0]!TabAux,0),1)</definedName>
    <definedName name="ResParcial2" comment="Seleção parcial do Total Subitens2 referente à um Macroitem específico (Reprogramado Vigente)">OFFSET([0]!Subitem2,0,0,MATCH(VLOOKUP("Macroitem",[0]!TabAux,1,FALSE),[0]!TabAux,0),1)</definedName>
    <definedName name="ResParcial3" comment="Seleção parcial do Total Subitens3 referente à um Macroitem específico (Reprogramado Proposto)">OFFSET([0]!Subitem3,0,0,MATCH(VLOOKUP("Macroitem",[0]!TabAux,1,FALSE),[0]!TabAux,0),1)</definedName>
    <definedName name="ResParcialAc">OFFSET([0]!SubitemAc,0,0,MATCH(VLOOKUP("Macroitem",[0]!TabAux,1,FALSE),[0]!TabAux,0),1)</definedName>
    <definedName name="ResParcialPer">OFFSET([0]!SubitemPer,0,0,MATCH(VLOOKUP("Macroitem",[0]!TabAux,1,FALSE),[0]!TabAux,0),1)</definedName>
    <definedName name="ResParcialRet">OFFSET([0]!SubitemRet,0,0,MATCH(VLOOKUP("Macroitem",[0]!TabAux,1,FALSE),[0]!TabAux,0),1)</definedName>
    <definedName name="Subitem" comment="Coluna Total Subitens">INDEX(#REF!,ROW())</definedName>
    <definedName name="Subitem1" comment="Indica o valor da Coluna Total Subitem1">INDEX(#REF!,ROW())</definedName>
    <definedName name="Subitem2" comment="Indica o valor da Coluna Total Subitem2">INDEX(#REF!,ROW())</definedName>
    <definedName name="Subitem3" comment="Indica o valor da Coluna Total Subitem3">INDEX(#REF!,ROW())</definedName>
    <definedName name="SubitemAc">INDEX(#REF!,ROW())</definedName>
    <definedName name="SubitemPer">INDEX(#REF!,ROW())</definedName>
    <definedName name="SubitemRet">INDEX(#REF!,ROW())</definedName>
    <definedName name="TabAux" comment="Tabela auxiliar para pesquisa do termo &quot;Macroitem&quot;, necessário para funcionamento da planilha. ">#REF!</definedName>
    <definedName name="TabAuxRes" comment="Tabela Matriz da coluna auxiliar, utilizada para Resumo da Reprogramação">#REF!</definedName>
    <definedName name="TabMedicao" comment="Tabela onde é apontado os quantitativos medidos de cada mês.">#REF!</definedName>
    <definedName name="TESTE">#REF!*#REF!</definedName>
    <definedName name="TIPOORCAMENTO" hidden="1">IF(VALUE([1]MENU!$O$3)=2,"Licitado","Proposto")</definedName>
    <definedName name="TotalQ1C2" comment="Multiplica o valor da coluna Quantidade1 pelo valor da coluna Custo Unitário2, quando somente o custo unitário é reprogramado.">[0]!Quantidade1*[0]!Unitario2</definedName>
    <definedName name="TotalQ2C1" comment="Multiplica o valor da coluna Quantidade2 pelo valor da coluna Custo Unitário1, quando somente a quantidade é reprogramada.">[0]!Quantidade2*[0]!Unitario1</definedName>
    <definedName name="TotalQ2C2" comment="Multiplica o valor da coluna Quantidade2 pelo valor da coluna Custo Unitário2 (Ambos Reprogramados Vigentes), quando ambos são diferentes dos respectivos Licitados">[0]!Quantidade2*[0]!Unitario2</definedName>
    <definedName name="TotalSubitem1" comment="Multiplica o valor da coluna Quantidade1 pelo valor da coluna Custo Unitário1 (Licitados), linha a linha, sem função arredondar">[0]!Quantidade1*[0]!Unitario1</definedName>
    <definedName name="Unitario1" comment="Coluna Custo Unitário 1 (Licitados)">INDEX(#REF!,ROW())</definedName>
    <definedName name="Unitario2" comment="Coluna Custo Unitário 2 (Reprogramado Vigente)">INDEX(#REF!,ROW())</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6" l="1"/>
  <c r="B8" i="6"/>
  <c r="B24" i="6"/>
  <c r="B23" i="6"/>
  <c r="B22" i="6"/>
  <c r="B21" i="6"/>
  <c r="B20" i="6"/>
  <c r="B15" i="6"/>
  <c r="B14" i="6"/>
  <c r="G111" i="3" l="1"/>
  <c r="G110" i="3"/>
  <c r="G109" i="3"/>
  <c r="G107" i="3"/>
  <c r="G106" i="3"/>
  <c r="G105" i="3"/>
  <c r="G104" i="3"/>
  <c r="G102" i="3"/>
  <c r="G101" i="3"/>
  <c r="G100" i="3"/>
  <c r="G99" i="3"/>
  <c r="G98" i="3"/>
  <c r="G96" i="3"/>
  <c r="G95" i="3"/>
  <c r="G94" i="3"/>
  <c r="G93" i="3"/>
  <c r="G92" i="3"/>
  <c r="G91" i="3"/>
  <c r="G70" i="3"/>
  <c r="G69" i="3"/>
  <c r="G59" i="3"/>
  <c r="G58" i="3"/>
  <c r="G57" i="3"/>
  <c r="G61" i="3"/>
  <c r="G52" i="3"/>
  <c r="G22" i="3"/>
  <c r="G21" i="3"/>
  <c r="G20" i="3"/>
  <c r="G19" i="3"/>
  <c r="G24" i="3"/>
  <c r="G23" i="3"/>
  <c r="G25" i="3"/>
  <c r="G71" i="3" l="1"/>
  <c r="K20" i="6" s="1"/>
  <c r="E20" i="6" s="1"/>
  <c r="B7" i="6"/>
  <c r="B19" i="6" l="1"/>
  <c r="B18" i="6"/>
  <c r="B17" i="6"/>
  <c r="B16" i="6"/>
  <c r="B5" i="6" l="1"/>
  <c r="B4" i="6"/>
  <c r="G119" i="3" l="1"/>
  <c r="G118" i="3"/>
  <c r="G117" i="3"/>
  <c r="G48" i="3"/>
  <c r="G62" i="3"/>
  <c r="G84" i="3"/>
  <c r="G46" i="3"/>
  <c r="G49" i="3"/>
  <c r="G75" i="3"/>
  <c r="G78" i="3"/>
  <c r="G74" i="3"/>
  <c r="G77" i="3"/>
  <c r="G76" i="3"/>
  <c r="G108" i="3"/>
  <c r="G113" i="3"/>
  <c r="G40" i="3"/>
  <c r="G39" i="3"/>
  <c r="G41" i="3"/>
  <c r="G34" i="3"/>
  <c r="G103" i="3"/>
  <c r="G112" i="3"/>
  <c r="G97" i="3"/>
  <c r="G38" i="3"/>
  <c r="G45" i="3"/>
  <c r="G51" i="3"/>
  <c r="G47" i="3"/>
  <c r="G50" i="3"/>
  <c r="G33" i="3"/>
  <c r="G60" i="3"/>
  <c r="G15" i="3"/>
  <c r="G85" i="3"/>
  <c r="G83" i="3"/>
  <c r="G86" i="3"/>
  <c r="G87" i="3"/>
  <c r="G82" i="3"/>
  <c r="G26" i="3"/>
  <c r="G27" i="3" s="1"/>
  <c r="K15" i="6" s="1"/>
  <c r="E15" i="6" s="1"/>
  <c r="G56" i="3"/>
  <c r="G14" i="3"/>
  <c r="G114" i="3" l="1"/>
  <c r="K23" i="6" s="1"/>
  <c r="I23" i="6" s="1"/>
  <c r="G120" i="3"/>
  <c r="K24" i="6" s="1"/>
  <c r="I24" i="6" s="1"/>
  <c r="G79" i="3"/>
  <c r="K21" i="6" s="1"/>
  <c r="E21" i="6" s="1"/>
  <c r="G63" i="3"/>
  <c r="K19" i="6" s="1"/>
  <c r="I19" i="6" s="1"/>
  <c r="G53" i="3"/>
  <c r="K18" i="6" s="1"/>
  <c r="G88" i="3"/>
  <c r="K22" i="6" s="1"/>
  <c r="G16" i="3"/>
  <c r="K14" i="6" s="1"/>
  <c r="G35" i="3"/>
  <c r="K16" i="6" s="1"/>
  <c r="E16" i="6" s="1"/>
  <c r="G42" i="3"/>
  <c r="K17" i="6" s="1"/>
  <c r="E17" i="6" s="1"/>
  <c r="I14" i="6" l="1"/>
  <c r="E14" i="6"/>
  <c r="G14" i="6"/>
  <c r="I22" i="6"/>
  <c r="G22" i="6"/>
  <c r="E18" i="6"/>
  <c r="G18" i="6"/>
  <c r="G122" i="3"/>
  <c r="B5" i="3" s="1"/>
  <c r="H117" i="3" l="1"/>
  <c r="H95" i="3"/>
  <c r="H99" i="3"/>
  <c r="H103" i="3"/>
  <c r="H107" i="3"/>
  <c r="H111" i="3"/>
  <c r="H91" i="3"/>
  <c r="H86" i="3"/>
  <c r="H75" i="3"/>
  <c r="H79" i="3"/>
  <c r="H69" i="3"/>
  <c r="H60" i="3"/>
  <c r="H56" i="3"/>
  <c r="H49" i="3"/>
  <c r="H53" i="3"/>
  <c r="H40" i="3"/>
  <c r="H35" i="3"/>
  <c r="H21" i="3"/>
  <c r="H25" i="3"/>
  <c r="H98" i="3"/>
  <c r="H110" i="3"/>
  <c r="H82" i="3"/>
  <c r="H63" i="3"/>
  <c r="H39" i="3"/>
  <c r="H24" i="3"/>
  <c r="H118" i="3"/>
  <c r="H92" i="3"/>
  <c r="H96" i="3"/>
  <c r="H100" i="3"/>
  <c r="H104" i="3"/>
  <c r="H108" i="3"/>
  <c r="H112" i="3"/>
  <c r="H83" i="3"/>
  <c r="H87" i="3"/>
  <c r="H76" i="3"/>
  <c r="H74" i="3"/>
  <c r="H57" i="3"/>
  <c r="H61" i="3"/>
  <c r="H46" i="3"/>
  <c r="H50" i="3"/>
  <c r="H45" i="3"/>
  <c r="H41" i="3"/>
  <c r="H33" i="3"/>
  <c r="H22" i="3"/>
  <c r="H26" i="3"/>
  <c r="H120" i="3"/>
  <c r="H106" i="3"/>
  <c r="H85" i="3"/>
  <c r="H71" i="3"/>
  <c r="H48" i="3"/>
  <c r="H34" i="3"/>
  <c r="H119" i="3"/>
  <c r="H93" i="3"/>
  <c r="H97" i="3"/>
  <c r="H101" i="3"/>
  <c r="H105" i="3"/>
  <c r="H109" i="3"/>
  <c r="H113" i="3"/>
  <c r="H84" i="3"/>
  <c r="H88" i="3"/>
  <c r="H77" i="3"/>
  <c r="H70" i="3"/>
  <c r="H58" i="3"/>
  <c r="H62" i="3"/>
  <c r="H47" i="3"/>
  <c r="H51" i="3"/>
  <c r="H42" i="3"/>
  <c r="H38" i="3"/>
  <c r="H27" i="3"/>
  <c r="H23" i="3"/>
  <c r="H19" i="3"/>
  <c r="H94" i="3"/>
  <c r="H102" i="3"/>
  <c r="H114" i="3"/>
  <c r="H78" i="3"/>
  <c r="H59" i="3"/>
  <c r="H52" i="3"/>
  <c r="H20" i="3"/>
  <c r="H15" i="3"/>
  <c r="H14" i="3"/>
  <c r="H16" i="3"/>
  <c r="K25" i="6"/>
  <c r="L14" i="6" s="1"/>
  <c r="H122" i="3" l="1"/>
  <c r="E25" i="6"/>
  <c r="E26" i="6" s="1"/>
  <c r="B6" i="6"/>
  <c r="G25" i="6"/>
  <c r="I25" i="6"/>
  <c r="L22" i="6" l="1"/>
  <c r="L21" i="6"/>
  <c r="L23" i="6"/>
  <c r="L24" i="6"/>
  <c r="L20" i="6"/>
  <c r="G27" i="6"/>
  <c r="G26" i="6"/>
  <c r="I26" i="6" s="1"/>
  <c r="L17" i="6"/>
  <c r="E28" i="6"/>
  <c r="L15" i="6"/>
  <c r="L18" i="6"/>
  <c r="E27" i="6"/>
  <c r="L19" i="6"/>
  <c r="L16" i="6"/>
  <c r="I27" i="6"/>
  <c r="G28" i="6" l="1"/>
  <c r="I28" i="6" s="1"/>
</calcChain>
</file>

<file path=xl/sharedStrings.xml><?xml version="1.0" encoding="utf-8"?>
<sst xmlns="http://schemas.openxmlformats.org/spreadsheetml/2006/main" count="348" uniqueCount="265">
  <si>
    <t>Unidade</t>
  </si>
  <si>
    <t>Quantidade</t>
  </si>
  <si>
    <t>1.1</t>
  </si>
  <si>
    <t>1.2</t>
  </si>
  <si>
    <t>ITEM</t>
  </si>
  <si>
    <t>FONTE</t>
  </si>
  <si>
    <t>PLANILHA QUANTITATIVA E ORÇAMENTÁRIA</t>
  </si>
  <si>
    <t>OBRA:</t>
  </si>
  <si>
    <t>LOCAL:</t>
  </si>
  <si>
    <t>Valor Total:</t>
  </si>
  <si>
    <t>Valor do BDI:</t>
  </si>
  <si>
    <t>ITENS DE SERVIÇO</t>
  </si>
  <si>
    <t>Preço Unitário Com BDI (R$)</t>
  </si>
  <si>
    <t>Preço Total Com BDI (R$)</t>
  </si>
  <si>
    <t>TOTAL DO ITEM</t>
  </si>
  <si>
    <t>2.1</t>
  </si>
  <si>
    <t>4.1</t>
  </si>
  <si>
    <t>5.1</t>
  </si>
  <si>
    <t>4.2</t>
  </si>
  <si>
    <t>4.3</t>
  </si>
  <si>
    <t>5.3</t>
  </si>
  <si>
    <t>6.1</t>
  </si>
  <si>
    <t>6.2</t>
  </si>
  <si>
    <t>5.2</t>
  </si>
  <si>
    <t>6.3</t>
  </si>
  <si>
    <t>7.1</t>
  </si>
  <si>
    <t>7.2</t>
  </si>
  <si>
    <t>8.1</t>
  </si>
  <si>
    <t>8.2</t>
  </si>
  <si>
    <t>9.1</t>
  </si>
  <si>
    <t>SERVIÇOS INICIAIS</t>
  </si>
  <si>
    <t>4.4</t>
  </si>
  <si>
    <t>5.4</t>
  </si>
  <si>
    <t>5.5</t>
  </si>
  <si>
    <t>%</t>
  </si>
  <si>
    <t>3.1</t>
  </si>
  <si>
    <t>3.2</t>
  </si>
  <si>
    <t>5.6</t>
  </si>
  <si>
    <t>CRONOGRAMA FÍSICO FINANCEIRO</t>
  </si>
  <si>
    <t>DISCRIMINAÇÃO</t>
  </si>
  <si>
    <t>PERÍODO</t>
  </si>
  <si>
    <t>TOTAL</t>
  </si>
  <si>
    <t>MÊS 01</t>
  </si>
  <si>
    <t>MÊS 02</t>
  </si>
  <si>
    <t>MÊS 03</t>
  </si>
  <si>
    <t>R$</t>
  </si>
  <si>
    <t>VALOR DA OBRA</t>
  </si>
  <si>
    <t xml:space="preserve">VALOR ACUMULADO </t>
  </si>
  <si>
    <t>PERCENTUAL DA OBRA</t>
  </si>
  <si>
    <t>SOMATÓRIO ACUMULADO %</t>
  </si>
  <si>
    <t>5.7</t>
  </si>
  <si>
    <t>5.8</t>
  </si>
  <si>
    <t>8.3</t>
  </si>
  <si>
    <t>8.4</t>
  </si>
  <si>
    <t>8.5</t>
  </si>
  <si>
    <t>10.1</t>
  </si>
  <si>
    <t>10.2</t>
  </si>
  <si>
    <t>9.2</t>
  </si>
  <si>
    <t>9.3</t>
  </si>
  <si>
    <t>9.4</t>
  </si>
  <si>
    <t>9.5</t>
  </si>
  <si>
    <t>9.6</t>
  </si>
  <si>
    <t>10.3</t>
  </si>
  <si>
    <t>10.4</t>
  </si>
  <si>
    <t>10.5</t>
  </si>
  <si>
    <t>10.6</t>
  </si>
  <si>
    <t>INSTALAÇÕES ELÉTRICAS</t>
  </si>
  <si>
    <t>CONTRATAÇÃO DE OBRA DE CONSTRUÇÃO DE CALÇADAS NA RUA ANTÔNIO MILANEZ E EXECUÇÃO DE PASSARELA METÁLICA ANEXA À PONTE SOBRE O RIO MANOEL ALVES QUE LIGAM AS LOCALIDADES DE SANGA DAS PEDRAS, SANTA LUZIA E SANTA BÁRBARA NO MUNICÍPIO DE MORRO GRANDE/SC.</t>
  </si>
  <si>
    <t>RUA ANTÔNIO MILANEZ, CENTRO, MORRO GRANDE - SC, 88925-000</t>
  </si>
  <si>
    <t>SINAPI 90777</t>
  </si>
  <si>
    <t>SINAPI 90780</t>
  </si>
  <si>
    <t>INSTALAÇÕES PROVISÓRIAS E CANTEIRO DE OBRAS</t>
  </si>
  <si>
    <t>DRENAGEM PLUVIAL</t>
  </si>
  <si>
    <t>CALÇADAS</t>
  </si>
  <si>
    <t>SINALIZAÇÃO VIÁRIA</t>
  </si>
  <si>
    <t>6.4</t>
  </si>
  <si>
    <t>6.5</t>
  </si>
  <si>
    <t>6.6</t>
  </si>
  <si>
    <t>6.7</t>
  </si>
  <si>
    <t>ESTRUTURAS DE CONCRETO ARMADO</t>
  </si>
  <si>
    <t>ESTRUTURAS METÁLICAS</t>
  </si>
  <si>
    <t>10.7</t>
  </si>
  <si>
    <t>10.8</t>
  </si>
  <si>
    <t>10.9</t>
  </si>
  <si>
    <t>10.10</t>
  </si>
  <si>
    <t>10.11</t>
  </si>
  <si>
    <t>10.12</t>
  </si>
  <si>
    <t>10.13</t>
  </si>
  <si>
    <t>10.14</t>
  </si>
  <si>
    <t>10.15</t>
  </si>
  <si>
    <t>10.16</t>
  </si>
  <si>
    <t>10.17</t>
  </si>
  <si>
    <t>10.18</t>
  </si>
  <si>
    <t>10.19</t>
  </si>
  <si>
    <t>10.20</t>
  </si>
  <si>
    <t>10.21</t>
  </si>
  <si>
    <t>10.22</t>
  </si>
  <si>
    <t>10.23</t>
  </si>
  <si>
    <t>11.1</t>
  </si>
  <si>
    <t>11.2</t>
  </si>
  <si>
    <t>11.3</t>
  </si>
  <si>
    <t>TOTAL GERAL</t>
  </si>
  <si>
    <t>ENGENHEIRO CIVIL DE OBRA JUNIOR COM ENCARGOS COMPLEMENTARES</t>
  </si>
  <si>
    <t>MESTRE DE OBRAS COM ENCARGOS COMPLEMENTARES</t>
  </si>
  <si>
    <t>H</t>
  </si>
  <si>
    <t>FORNECIMENTO E INSTALAÇÃO DE PLACA DE OBRA COM CHAPA GALVANIZADA E ESTRUTURA DE MADEIRA. AF_03/2022_PS</t>
  </si>
  <si>
    <t>M2</t>
  </si>
  <si>
    <t>INSTALAÇÃO PROVISÓRIA DE ENERGIA ELÉTRICA EM BAIXA TENSÃO PARA CANTEIRO DE OBRAS (CONFORME NORMAS DA CONCESSIONÁRIA LOCAL) - FORNECIMENTO E INSTALAÇÃO</t>
  </si>
  <si>
    <t>UNID.</t>
  </si>
  <si>
    <t>INSTALAÇÃO PROVISÓRIA DE ÁGUA (CONFORME NORMAS DA CONCESSIONÁRIA LOCAL) - FORNECIMENTO E INSTALAÇÃO</t>
  </si>
  <si>
    <t>UNID</t>
  </si>
  <si>
    <t xml:space="preserve">LOCACAO DE CONTAINER 2,30 X 6,00 M, ALT. 2,50 M, PARA ESCRITORIO, SEM DIVISORIAS INTERNAS E SEM SANITARIO (NAO INCLUI MOBILIZACAO/DESMOBILIZACAO)                                                                                                                                                                                                                                                                                                                                                         </t>
  </si>
  <si>
    <t xml:space="preserve">MES   </t>
  </si>
  <si>
    <t>ALUGUEL MENSAL DE BANHEIRO QUÍMICO - COM 1 LIMPEZA NA SEMANA</t>
  </si>
  <si>
    <t>MÊS</t>
  </si>
  <si>
    <t xml:space="preserve">TELA PLASTICA LARANJA, TIPO TAPUME PARA SINALIZACAO, MALHA RETANGULAR, ROLO 1.20 X 50 M (L X C)                                                                                                                                                                                                                                                                                                                                                                                                           </t>
  </si>
  <si>
    <t xml:space="preserve">M     </t>
  </si>
  <si>
    <t xml:space="preserve">CONE DE SINALIZACAO EM PVC RIGIDO COM FAIXA REFLETIVA, H = 70 / 76 CM                                                                                                                                                                                                                                                                                                                                                                                                                                     </t>
  </si>
  <si>
    <t xml:space="preserve">UN    </t>
  </si>
  <si>
    <t>PLACA DE REGULAMENTAÇÃO PARA SINALIZAÇÃO DE OBRAS MONTADA EM SUPORTE METÁLICO MÓVEL, R1 LADO 0,414 M - UTILIZAÇÃO DE 600 CICLOS - FORNECIMENTO, 01 IMPLANTAÇÃO E 01 RETIRADA DIÁRIA</t>
  </si>
  <si>
    <t>un.dia</t>
  </si>
  <si>
    <t>SINAPI - 103689</t>
  </si>
  <si>
    <t>COMPOSIÇÃO - 1</t>
  </si>
  <si>
    <t>COMPOSIÇÃO - 2</t>
  </si>
  <si>
    <t>SINAPI-I - 10776</t>
  </si>
  <si>
    <t>2.2</t>
  </si>
  <si>
    <t>2.3</t>
  </si>
  <si>
    <t>2.4</t>
  </si>
  <si>
    <t>2.5</t>
  </si>
  <si>
    <t>2.6</t>
  </si>
  <si>
    <t>2.7</t>
  </si>
  <si>
    <t>2.8</t>
  </si>
  <si>
    <t>COTAÇÃO - 1</t>
  </si>
  <si>
    <t>SINAPI-I - 37524</t>
  </si>
  <si>
    <t>SINAPI-I - 13244</t>
  </si>
  <si>
    <t>SICRO - 5212558</t>
  </si>
  <si>
    <t>Razão Social:</t>
  </si>
  <si>
    <t>CNPJ/MF:</t>
  </si>
  <si>
    <t>TOPOGRAFO COM ENCARGOS COMPLEMENTARES</t>
  </si>
  <si>
    <t>AUXILIAR DE TOPÓGRAFO COM ENCARGOS COMPLEMENTARES</t>
  </si>
  <si>
    <t>SINAPI 90781</t>
  </si>
  <si>
    <t>SINAPI 88253</t>
  </si>
  <si>
    <t>ESCAVAÇÃO MECANIZADA DE VALA COM PROFUNDIDADE ATÉ 1,5 M (MÉDIA MONTANTE E JUSANTE/UMA COMPOSIÇÃO POR TRECHO), RETROESCAV. (0,26 M3), LARGURA MENOR QUE 0,8 M, EM SOLO DE 1A CATEGORIA, LOCAIS COM BAIXO NÍVEL DE INTERFERÊNCIA. AF_02/2021</t>
  </si>
  <si>
    <t>M3</t>
  </si>
  <si>
    <t>REATERRO MECANIZADO DE VALA COM RETROESCAVADEIRA (CAPACIDADE DA CAÇAMBA DA RETRO: 0,26 M³ / POTÊNCIA: 88 HP), LARGURA ATÉ 0,8 M, PROFUNDIDADE ATÉ 1,5 M, COM SOLO DE 1ª CATEGORIA EM LOCAIS COM BAIXO NÍVEL DE INTERFERÊNCIA. AF_04/2016</t>
  </si>
  <si>
    <t>TUBO DE CONCRETO PARA REDES COLETORAS DE ÁGUAS PLUVIAIS, DIÂMETRO DE 300MM, JUNTA RÍGIDA, INSTALADO EM LOCAL COM BAIXO NÍVEL DE INTERFERÊNCIAS - FORNECIMENTO E ASSENTAMENTO. AF_12/2015</t>
  </si>
  <si>
    <t>M</t>
  </si>
  <si>
    <t>BOCA DE LOBO SIMPLES - BLS 01 - AREIA E BRITA COMERCIAIS</t>
  </si>
  <si>
    <t>un</t>
  </si>
  <si>
    <t>SINAPI - 90105</t>
  </si>
  <si>
    <t>SINAPI - 93378</t>
  </si>
  <si>
    <t>SINAPI - 95565</t>
  </si>
  <si>
    <t>SICRO - 2003618</t>
  </si>
  <si>
    <t xml:space="preserve">ARGILA OU BARRO PARA ATERRO/REATERRO (COM TRANSPORTE ATE 10 KM)                                                                                                                                                                                                                                                                                                                                                                                                                                           </t>
  </si>
  <si>
    <t xml:space="preserve">M3    </t>
  </si>
  <si>
    <t>ASSENTAMENTO DE GUIA (MEIO-FIO) CONFECCIONADA EM CONCRETO PRÉ-FABRICADO, DIMENSÕES 100X12X30 CM (COMPRIMENTO X ESPESSURA X ALTURA), PARA VIAS URBANAS (USO VIÁRIO) (COMPOSIÇÃO 94273 EDITADA)</t>
  </si>
  <si>
    <t>RECOMPOSIÇÃO MECANIZADA DE ATERRO COM MATERIAL DE JAZIDA</t>
  </si>
  <si>
    <t>m³</t>
  </si>
  <si>
    <t>MURETA DE CONTENÇÃO EM CONCRETO SEÇÃO 14X10cm PARA CALÇADA</t>
  </si>
  <si>
    <t>COMPACTAÇÃO MECÂNICA DE SOLO PARA EXECUÇÃO DE RADIER, PISO DE CONCRETO OU LAJE SOBRE SOLO, COM COMPACTADOR DE SOLOS TIPO PLACA VIBRATÓRIA. AF_09/2021</t>
  </si>
  <si>
    <t>LASTRO COM MATERIAL GRANULAR (PEDRA BRITADA N.2), APLICADO EM PISOS OU LAJES SOBRE SOLO, ESPESSURA DE *10 CM*. AF_08/2017</t>
  </si>
  <si>
    <t>EXECUÇÃO DE PASSEIO (CALÇADA) OU PISO DE CONCRETO COM CONCRETO MOLDADO IN LOCO, USINADO, ACABAMENTO CONVENCIONAL, ESPESSURA 6 CM, ARMADO. AF_08/2022</t>
  </si>
  <si>
    <t>PISO PODOTÁTIL, DIRECIONAL OU ALERTA, 33X33cm, ASSENTADO SOBRE ARGAMASSA</t>
  </si>
  <si>
    <t xml:space="preserve">M2    </t>
  </si>
  <si>
    <t>SINAPI-I - 6081</t>
  </si>
  <si>
    <t>COMPOSIÇÃO - 3</t>
  </si>
  <si>
    <t>SICRO - 4915734</t>
  </si>
  <si>
    <t>COMPOSIÇÃO - 6</t>
  </si>
  <si>
    <t>SINAPI - 97084</t>
  </si>
  <si>
    <t>SINAPI - 96624</t>
  </si>
  <si>
    <t>SINAPI - 94993</t>
  </si>
  <si>
    <t>COMPOSIÇÃO - 4</t>
  </si>
  <si>
    <t>PLACA DE ADVERTÊNCIA EM AÇO, LADO DE 0,60 M - PELÍCULA RETRORREFLETIVA TIPO I + SI - FORNECIMENTO E IMPLANTAÇÃO</t>
  </si>
  <si>
    <t>SUPORTE METÁLICO GALVANIZADO PARA PLACA DE ADVERTÊNCIA OU REGULAMENTAÇÃO - LADO OU DIÂMETRO DE 0,60 M - FORNECIMENTO E IMPLANTAÇÃO</t>
  </si>
  <si>
    <t>PLACA DE REGULAMENTAÇÃO EM AÇO, R1 LADO 0,331 M - PELÍCULA RETRORREFLETIVA TIPO I + SI - FORNECIMENTO E IMPLANTAÇÃO</t>
  </si>
  <si>
    <t>SUPORTE METÁLICO GALVANIZADO PARA PLACA DE REGULAMENTAÇÃO - R1 - LADO DE 0,331 M - FORNECIMENTO E IMPLANTAÇÃO</t>
  </si>
  <si>
    <t>PLACA DE AÇO ESMALTADA PARA IDENTIFICAÇÃO DE RUA 45X20CM - FORNECIMENTO E INSTALAÇÃO</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</si>
  <si>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</si>
  <si>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</si>
  <si>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COMPOSIÇÃO - 5</t>
  </si>
  <si>
    <t>SINAPI - 102509</t>
  </si>
  <si>
    <t>SINAPI - 102512</t>
  </si>
  <si>
    <t>SICRO - 5213856</t>
  </si>
  <si>
    <t>SICRO - 5213445</t>
  </si>
  <si>
    <t>SICRO - 5213863</t>
  </si>
  <si>
    <t>SICRO - 5213464</t>
  </si>
  <si>
    <t>SINAPI - 97627</t>
  </si>
  <si>
    <t>SINAPI - 100982</t>
  </si>
  <si>
    <t>DEMOLIÇÃO DE PILARES E VIGAS EM CONCRETO ARMADO, DE FORMA MECANIZADA COM MARTELETE, SEM REAPROVEITAMENTO. AF_12/2017</t>
  </si>
  <si>
    <t>CARGA, MANOBRA E DESCARGA DE ENTULHO EM CAMINHÃO BASCULANTE 10 M³ - CARGA COM ESCAVADEIRA HIDRÁULICA  (CAÇAMBA DE 0,80 M³ / 111 HP) E DESCARGA LIVRE (UNIDADE: M3). AF_07/2020</t>
  </si>
  <si>
    <t>ESTACA ESCAVADA MECANICAMENTE, SEM FLUIDO ESTABILIZANTE, COM 50CM DE DIÂMETRO, CONCRETO LANÇADO POR CAMINHÃO BETONEIRA - EXCLUSIVE MOBILIZAÇÃO, DESMOBILIZAÇÃO E ARMADURA, INCLUSIVE CONCRETO 25MPa</t>
  </si>
  <si>
    <t>MONTAGEM DE ARMADURA DE ESTACAS, DIÂMETRO = 12,5 MM. AF_09/2021_PS</t>
  </si>
  <si>
    <t>KG</t>
  </si>
  <si>
    <t>MONTAGEM DE ARMADURA TRANVERSAL DE ESTACAS DE SEÇÃO RETANGULAR, DIÂMETRO = 5,0 MM. AF_09/2021_PS</t>
  </si>
  <si>
    <t>FABRICAÇÃO, MONTAGEM E DESMONTAGEM DE FÔRMA PARA BLOCO DE COROAMENTO, EM MADEIRA SERRADA, E=25 MM, 4 UTILIZAÇÕES. AF_06/2017</t>
  </si>
  <si>
    <t>ARRASAMENTO MECANICO DE ESTACA DE CONCRETO ARMADO, DIAMETROS DE 41 CM A 60 CM. AF_05/2021</t>
  </si>
  <si>
    <t>UN</t>
  </si>
  <si>
    <t>COMPOSIÇÃO - 11</t>
  </si>
  <si>
    <t>SINAPI - 95578</t>
  </si>
  <si>
    <t>SINAPI - 95592</t>
  </si>
  <si>
    <t>SINAPI - 96534</t>
  </si>
  <si>
    <t>SINAPI - 95602</t>
  </si>
  <si>
    <t>VIGA METÁLICA EM PERFIL LAMINADO OU SOLDADO EM AÇO ESTRUTURAL, COM CONEXÕES SOLDADAS, INCLUSOS MÃO DE OBRA, TRANSPORTE E IÇAMENTO UTILIZANDO GUINDASTE, EXCLUSIVE PINTURA E GALVANIZAÇÃO À FOGO - FORNECIMENTO E INSTALAÇÃO</t>
  </si>
  <si>
    <t xml:space="preserve">PARAFUSO DE ACO TIPO CHUMBADOR PARABOLT, DIAMETRO 1/2", COMPRIMENTO 75 MM                                                                                                                                                                                                                                                                                                                                                                                                                                 </t>
  </si>
  <si>
    <t>GALVANIZAÇÃO À FOGO EM ESTRUTURA METÁLICA COM COMPRIMENTO MÁXIMO DE 6000mm - INCLUSO CARGA E TRANSPORTE ATÉ ARAQUARI/SC - DMT = 276KM)</t>
  </si>
  <si>
    <t>TON</t>
  </si>
  <si>
    <t>GUARDA-CORPO DE AÇO GALVANIZADO DE 1,10M DE ALTURA, MONTANTES TUBULARES DE 2"  ESPAÇADOS DE 1,50M, TRAVESSA SUPERIOR DE 2", CORRIMÃO 2", GRADIL FORMADO POR TELA OTIS 50X50X4,19m (BWG 8), INCLUSIVE JATEAMENTO E PINTURA EPOXI - FORNECIMENTO E INSTALAÇÃO</t>
  </si>
  <si>
    <t>PROTEÇÃO MECÂNICA DE AÇO GALVANIZADO DE 0,55M DE ALTURA, MONTANTES TUBULARES DE 2"  ESPAÇADOS DE 1,50M, TRAVESSA SUPERIOR DE 2", INCLUSIVE JATEAMENTO E PINTURA EPOXI - FORNECIMENTO E INSTALAÇÃO</t>
  </si>
  <si>
    <t>PISO EM CHAPA XADREZ 3,00mm - FORNECIMENTO E INSTALAÇÃO</t>
  </si>
  <si>
    <t>COMPOSIÇÃO - 12</t>
  </si>
  <si>
    <t>COMPOSIÇÃO - 13</t>
  </si>
  <si>
    <t>COMPOSIÇÃO - 16</t>
  </si>
  <si>
    <t>COMPOSIÇÃO - 17</t>
  </si>
  <si>
    <t>COMPOSIÇÃO - 18</t>
  </si>
  <si>
    <t>SINAPI-I - 11963</t>
  </si>
  <si>
    <t>CONDULETE DE PVC, TIPO E, PARA ELETRODUTO DE PVC SOLDÁVEL DN 25 MM (3/4''), APARENTE - FORNECIMENTO E INSTALAÇÃO. AF_10/2022</t>
  </si>
  <si>
    <t>CONDULETE DE PVC, TIPO C, PARA ELETRODUTO DE PVC SOLDÁVEL DN 25 MM (3/4''), APARENTE - FORNECIMENTO E INSTALAÇÃO. AF_10/2022</t>
  </si>
  <si>
    <t>CONDULETE DE PVC, TIPO T, PARA ELETRODUTO DE PVC SOLDÁVEL DN 25 MM (3/4''), APARENTE - FORNECIMENTO E INSTALAÇÃO. AF_10/2022</t>
  </si>
  <si>
    <t xml:space="preserve">PARAFUSO, AUTO ATARRACHANTE, CABECA CHATA, FENDA SIMPLES, 1/4 (6,35 MM) X 25 MM                                                                                                                                                                                                                                                                                                                                                                                                                          </t>
  </si>
  <si>
    <t xml:space="preserve">CENTO </t>
  </si>
  <si>
    <t>FIXAÇÃO UTILIZANDO PARAFUSO E BUCHA DE NYLON, SOMENTE MÃO DE OBRA. AF_10/2016</t>
  </si>
  <si>
    <t>HASTE DE ATERRAMENTO 5/8  PARA SPDA - FORNECIMENTO E INSTALAÇÃO. AF_12/2017</t>
  </si>
  <si>
    <t xml:space="preserve">TERMINAL A COMPRESSAO EM COBRE ESTANHADO PARA CABO 16 MM2, 1 FURO E 1 COMPRESSAO, PARA PARAFUSO DE FIXACAO M6                                                                                                                                                                                                                                                                                                                                                                                             </t>
  </si>
  <si>
    <t xml:space="preserve">CAIXA DE INSPECAO PARA ATERRAMENTO OU OUTRO USO, EM PVC, DN = 300 X *300* MM                                                                                                                                                                                                                                                                                                                                                                                                                              </t>
  </si>
  <si>
    <t>CABO DE COBRE FLEXÍVEL ISOLADO, 1,5 MM², ANTI-CHAMA 0,6/1,0 KV, PARA CIRCUITOS TERMINAIS - FORNECIMENTO E INSTALAÇÃO. AF_03/2023</t>
  </si>
  <si>
    <t>CABO DE COBRE FLEXÍVEL ISOLADO, 10 MM², ANTI-CHAMA 450/750 V, PARA CIRCUITOS TERMINAIS - FORNECIMENTO E INSTALAÇÃO. AF_03/2023</t>
  </si>
  <si>
    <t>CAIXA ENTERRADA ELÉTRICA RETANGULAR, EM ALVENARIA COM TIJOLOS CERÂMICOS MACIÇOS, FUNDO COM BRITA, DIMENSÕES INTERNAS: 0,85X0,65X0,0,80 M, INCLUSIVE TAMPA DE FERRO FUNDIDO CLASSE 125 COM A INSCRIÇÃO "ELÉTRICA"</t>
  </si>
  <si>
    <t xml:space="preserve">CABO DE COBRE NU 16 MM2 MEIO-DURO                                                                                                                                                                                                                                                                                                                                                                                                                                                                         </t>
  </si>
  <si>
    <t>RELE FOTOELÉTRICO 220V / 2000W COM FOTOCÉLULA - FORNECIMENTO E INSTALAÇÃO</t>
  </si>
  <si>
    <t>DISJUNTOR MONOPOLAR TIPO DIN, CORRENTE NOMINAL DE 10A - FORNECIMENTO E INSTALAÇÃO. AF_10/2020</t>
  </si>
  <si>
    <t xml:space="preserve">DISPOSITIVO DPS CLASSE II, 1 POLO, TENSAO MAXIMA DE 275 V, CORRENTE MAXIMA DE *90* KA (TIPO AC)                                                                                                                                                                                                                                                                                                                                                                                                           </t>
  </si>
  <si>
    <t xml:space="preserve">DISPOSITIVO DR, 2 POLOS, SENSIBILIDADE DE 30 MA, CORRENTE DE 25 A, TIPO AC                                                                                                                                                                                                                                                                                                                                                                                                                                </t>
  </si>
  <si>
    <t xml:space="preserve">ABRACADEIRA EM ACO PARA AMARRACAO DE ELETRODUTOS, TIPO U SIMPLES, COM 3/4"                                                                                                                                                                                                                                                                                                                                                                                                                                </t>
  </si>
  <si>
    <t xml:space="preserve">ELETRODUTO EM ACO GALVANIZADO ELETROLITICO, LEVE, DIAMETRO 1", PAREDE DE 0,90 MM                                                                                                                                                                                                                                                                                                                                                                                                                          </t>
  </si>
  <si>
    <t>ELETRODUTO RÍGIDO SOLDÁVEL, PVC, DN 25 MM (3/4''), APARENTE - FORNECIMENTO E INSTALAÇÃO. AF_10/2022</t>
  </si>
  <si>
    <t>ELETRODUTO FLEXÍVEL CORRUGADO, PVC, DN 25 MM (3/4"), PARA CIRCUITOS TERMINAIS, INSTALADO EM LAJE - FORNECIMENTO E INSTALAÇÃO. AF_03/2023</t>
  </si>
  <si>
    <t>POSTE DECORATIVO PARA ILUMINAÇÃO PÚBLICA EM AÇO TUBULAR, H =2,50 M, COM LUMINÁRIA 1 PÉTALA DE LED 18W OU 20W USO EXTERNO - FORNECIMENTO E INSTALAÇÃO</t>
  </si>
  <si>
    <t>ENTRADA DE ENERGIA ELÉTRICA, AÉREA, MONOFÁSICA, COM CAIXA DE SOBREPOR, CABO DE 10 MM2 E DISJUNTOR DIN 50A (NÃO INCLUSO O POSTE DE CONCRETO). AF_07/2020_PS</t>
  </si>
  <si>
    <t>QUADRO DE DISTRIBUIÇÃO DE ENERGIA EM PVC DE SOBREPOR, COM BARRAMENTO MONOFÁSICO, PARA 12 DISJUNTORES DIN 63A - FORNECIMENTO E INSTALAÇÃO</t>
  </si>
  <si>
    <t>SINAPI - 104396</t>
  </si>
  <si>
    <t>SINAPI - 104402</t>
  </si>
  <si>
    <t>SINAPI - 104404</t>
  </si>
  <si>
    <t>SINAPI-I - 40552</t>
  </si>
  <si>
    <t>SINAPI-I - 1575</t>
  </si>
  <si>
    <t>SINAPI-I - 41474</t>
  </si>
  <si>
    <t>SINAPI-I - 857</t>
  </si>
  <si>
    <t>SINAPI-I - 39445</t>
  </si>
  <si>
    <t>SINAPI-I - 39138</t>
  </si>
  <si>
    <t>SINAPI-I - 21136</t>
  </si>
  <si>
    <t>COMPOSIÇÃO - 10</t>
  </si>
  <si>
    <t>COMPOSIÇÃO - 9</t>
  </si>
  <si>
    <t>COMPOSIÇÃO - 8</t>
  </si>
  <si>
    <t>SINAPI - 95541</t>
  </si>
  <si>
    <t>SINAPI - 96985</t>
  </si>
  <si>
    <t>SINAPI - 91925</t>
  </si>
  <si>
    <t>SINAPI - 91932</t>
  </si>
  <si>
    <t>COMPOSIÇÃO - 7</t>
  </si>
  <si>
    <t>SINAPI - 93653</t>
  </si>
  <si>
    <t>SINAPI-I - 39472</t>
  </si>
  <si>
    <t>SINAPI - 95727</t>
  </si>
  <si>
    <t>SINAPI - 91844</t>
  </si>
  <si>
    <t>SINAPI - 101489</t>
  </si>
  <si>
    <t>ADMINISTRAÇÃO  LOCAL DE OBRA</t>
  </si>
  <si>
    <t>CONSTRUÇÃO DE CALÇADAS</t>
  </si>
  <si>
    <t>EXECUÇÃO DE PASSARELA METÁLICA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</si>
</sst>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quot;R$&quot;\ #,##0.00"/>
    <numFmt numFmtId="165" formatCode="_(* #,##0.00_);_(* \(#,##0.00\);_(* &quot;-&quot;??_);_(@_)"/>
    <numFmt numFmtId="166" formatCode="_-&quot;R$&quot;* #,##0.00_-;\-&quot;R$&quot;* #,##0.00_-;_-&quot;R$&quot;* &quot;-&quot;??_-;_-@_-"/>
    <numFmt numFmtId="167" formatCode="_-* #,##0.00_-;\-* #,##0.00_-;_-* \-??_-;_-@_-"/>
    <numFmt numFmtId="168" formatCode="_(* #,##0.00_);_(* \(#,##0.00\);_(* \-??_);_(@_)"/>
    <numFmt numFmtId="169" formatCode="_-&quot;R$ &quot;* #,##0.00_-;&quot;-R$ &quot;* #,##0.00_-;_-&quot;R$ &quot;* \-??_-;_-@_-"/>
  </numFmts>
  <fonts count="38" x14ac:knownFonts="1">
    <font>
      <sz val="11"/>
      <color theme="1"/>
      <name val="Calibri"/>
      <family val="2"/>
      <scheme val="minor"/>
    </font>
    <font>
      <sz val="9"/>
      <color theme="1"/>
      <name val="Arial"/>
      <family val="2"/>
    </font>
    <font>
      <b/>
      <sz val="9"/>
      <color theme="1"/>
      <name val="Arial"/>
      <family val="2"/>
    </font>
    <font>
      <b/>
      <sz val="10"/>
      <color theme="1"/>
      <name val="Arial"/>
      <family val="2"/>
    </font>
    <font>
      <sz val="10"/>
      <color theme="1"/>
      <name val="Arial"/>
      <family val="2"/>
    </font>
    <font>
      <sz val="11"/>
      <color theme="1"/>
      <name val="Arial"/>
      <family val="2"/>
    </font>
    <font>
      <b/>
      <sz val="18"/>
      <color theme="1"/>
      <name val="Arial"/>
      <family val="2"/>
    </font>
    <font>
      <sz val="9"/>
      <name val="Arial"/>
      <family val="2"/>
    </font>
    <font>
      <b/>
      <sz val="9"/>
      <name val="Arial"/>
      <family val="2"/>
    </font>
    <font>
      <b/>
      <sz val="8"/>
      <color rgb="FF000000"/>
      <name val="Arial"/>
      <family val="2"/>
    </font>
    <font>
      <sz val="10"/>
      <name val="Arial"/>
      <family val="2"/>
    </font>
    <font>
      <sz val="11"/>
      <color indexed="8"/>
      <name val="Arial"/>
      <family val="2"/>
    </font>
    <font>
      <b/>
      <sz val="10"/>
      <name val="Arial"/>
      <family val="2"/>
    </font>
    <font>
      <sz val="11"/>
      <color theme="1"/>
      <name val="Calibri"/>
      <family val="2"/>
      <scheme val="minor"/>
    </font>
    <font>
      <b/>
      <sz val="14"/>
      <color theme="1"/>
      <name val="Arial"/>
      <family val="2"/>
    </font>
    <font>
      <b/>
      <sz val="11"/>
      <color theme="1"/>
      <name val="Arial"/>
      <family val="2"/>
    </font>
    <font>
      <sz val="8"/>
      <name val="Calibri"/>
      <family val="2"/>
      <scheme val="minor"/>
    </font>
    <font>
      <b/>
      <sz val="12"/>
      <color theme="1"/>
      <name val="Arial"/>
      <family val="2"/>
    </font>
    <font>
      <sz val="11"/>
      <color rgb="FF000000"/>
      <name val="Calibri"/>
      <family val="2"/>
      <charset val="1"/>
    </font>
    <font>
      <u/>
      <sz val="11"/>
      <color theme="10"/>
      <name val="Calibri"/>
      <family val="2"/>
      <charset val="1"/>
    </font>
    <font>
      <b/>
      <sz val="16"/>
      <color theme="1"/>
      <name val="Arial"/>
      <family val="2"/>
    </font>
    <font>
      <sz val="9"/>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2"/>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27"/>
        <bgColor indexed="41"/>
      </patternFill>
    </fill>
    <fill>
      <patternFill patternType="solid">
        <fgColor indexed="47"/>
        <bgColor indexed="42"/>
      </patternFill>
    </fill>
    <fill>
      <patternFill patternType="solid">
        <fgColor indexed="42"/>
        <bgColor indexed="31"/>
      </patternFill>
    </fill>
    <fill>
      <patternFill patternType="solid">
        <fgColor indexed="26"/>
        <bgColor indexed="9"/>
      </patternFill>
    </fill>
    <fill>
      <patternFill patternType="solid">
        <fgColor indexed="43"/>
        <bgColor indexed="26"/>
      </patternFill>
    </fill>
    <fill>
      <patternFill patternType="solid">
        <fgColor indexed="24"/>
        <bgColor indexed="46"/>
      </patternFill>
    </fill>
    <fill>
      <patternFill patternType="solid">
        <fgColor indexed="22"/>
        <bgColor indexed="44"/>
      </patternFill>
    </fill>
    <fill>
      <patternFill patternType="solid">
        <fgColor indexed="49"/>
        <bgColor indexed="40"/>
      </patternFill>
    </fill>
    <fill>
      <patternFill patternType="solid">
        <fgColor indexed="57"/>
        <bgColor indexed="21"/>
      </patternFill>
    </fill>
    <fill>
      <patternFill patternType="solid">
        <fgColor indexed="9"/>
        <bgColor indexed="41"/>
      </patternFill>
    </fill>
    <fill>
      <patternFill patternType="solid">
        <fgColor indexed="55"/>
        <bgColor indexed="46"/>
      </patternFill>
    </fill>
    <fill>
      <patternFill patternType="solid">
        <fgColor indexed="53"/>
        <bgColor indexed="52"/>
      </patternFill>
    </fill>
    <fill>
      <patternFill patternType="solid">
        <fgColor indexed="51"/>
        <bgColor indexed="13"/>
      </patternFill>
    </fill>
    <fill>
      <patternFill patternType="solid">
        <fgColor indexed="62"/>
        <bgColor indexed="56"/>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44"/>
      </left>
      <right style="thin">
        <color indexed="44"/>
      </right>
      <top style="thin">
        <color indexed="44"/>
      </top>
      <bottom style="thin">
        <color indexed="44"/>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8">
    <xf numFmtId="0" fontId="0" fillId="0" borderId="0"/>
    <xf numFmtId="0" fontId="11" fillId="0" borderId="0"/>
    <xf numFmtId="0" fontId="10" fillId="0" borderId="0"/>
    <xf numFmtId="165" fontId="10" fillId="0" borderId="0" applyFont="0" applyFill="0" applyBorder="0" applyAlignment="0" applyProtection="0"/>
    <xf numFmtId="9" fontId="11" fillId="0" borderId="0" applyFont="0" applyFill="0" applyBorder="0" applyAlignment="0" applyProtection="0"/>
    <xf numFmtId="0" fontId="10" fillId="0" borderId="0"/>
    <xf numFmtId="9" fontId="13" fillId="0" borderId="0" applyFont="0" applyFill="0" applyBorder="0" applyAlignment="0" applyProtection="0"/>
    <xf numFmtId="44" fontId="13" fillId="0" borderId="0" applyFont="0" applyFill="0" applyBorder="0" applyAlignment="0" applyProtection="0"/>
    <xf numFmtId="0" fontId="18" fillId="0" borderId="0"/>
    <xf numFmtId="0" fontId="19" fillId="0" borderId="0" applyNumberFormat="0" applyFill="0" applyBorder="0" applyAlignment="0" applyProtection="0"/>
    <xf numFmtId="166" fontId="18" fillId="0" borderId="0" applyFont="0" applyFill="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5" borderId="0" applyNumberFormat="0" applyBorder="0" applyAlignment="0" applyProtection="0"/>
    <xf numFmtId="0" fontId="25" fillId="14" borderId="9" applyNumberFormat="0" applyAlignment="0" applyProtection="0"/>
    <xf numFmtId="0" fontId="26" fillId="15" borderId="10" applyNumberFormat="0" applyAlignment="0" applyProtection="0"/>
    <xf numFmtId="0" fontId="27" fillId="0" borderId="11" applyNumberFormat="0" applyFill="0" applyAlignment="0" applyProtection="0"/>
    <xf numFmtId="0" fontId="23" fillId="12" borderId="0" applyNumberFormat="0" applyBorder="0" applyAlignment="0" applyProtection="0"/>
    <xf numFmtId="0" fontId="23" fillId="16"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8" fillId="6" borderId="9" applyNumberFormat="0" applyAlignment="0" applyProtection="0"/>
    <xf numFmtId="169" fontId="10" fillId="0" borderId="0" applyFill="0" applyBorder="0" applyAlignment="0" applyProtection="0"/>
    <xf numFmtId="0" fontId="10" fillId="0" borderId="0"/>
    <xf numFmtId="0" fontId="22" fillId="0" borderId="0"/>
    <xf numFmtId="0" fontId="10" fillId="8" borderId="12" applyNumberFormat="0" applyAlignment="0" applyProtection="0"/>
    <xf numFmtId="9" fontId="10" fillId="0" borderId="0" applyFill="0" applyBorder="0" applyAlignment="0" applyProtection="0"/>
    <xf numFmtId="9" fontId="10" fillId="0" borderId="0" applyFill="0" applyBorder="0" applyAlignment="0" applyProtection="0"/>
    <xf numFmtId="0" fontId="29" fillId="14" borderId="1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2" fillId="0" borderId="17" applyNumberFormat="0" applyFill="0" applyAlignment="0" applyProtection="0"/>
    <xf numFmtId="168" fontId="10" fillId="0" borderId="0" applyFill="0" applyBorder="0" applyAlignment="0" applyProtection="0"/>
    <xf numFmtId="167" fontId="10" fillId="0" borderId="0" applyFill="0" applyBorder="0" applyAlignment="0" applyProtection="0"/>
    <xf numFmtId="43" fontId="13" fillId="0" borderId="0" applyFont="0" applyFill="0" applyBorder="0" applyAlignment="0" applyProtection="0"/>
  </cellStyleXfs>
  <cellXfs count="90">
    <xf numFmtId="0" fontId="0" fillId="0" borderId="0" xfId="0"/>
    <xf numFmtId="4" fontId="1" fillId="0" borderId="1" xfId="0" applyNumberFormat="1" applyFont="1" applyBorder="1" applyAlignment="1">
      <alignment horizontal="center" vertical="center"/>
    </xf>
    <xf numFmtId="4" fontId="1" fillId="0" borderId="1"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justify" vertical="center" wrapText="1"/>
    </xf>
    <xf numFmtId="0" fontId="3" fillId="0" borderId="8" xfId="0" applyFont="1" applyBorder="1" applyAlignment="1">
      <alignment horizontal="right" vertical="center"/>
    </xf>
    <xf numFmtId="0" fontId="3" fillId="0" borderId="1" xfId="0" applyFont="1" applyBorder="1" applyAlignment="1">
      <alignment horizontal="right" vertical="center"/>
    </xf>
    <xf numFmtId="2" fontId="0" fillId="0" borderId="0" xfId="0" applyNumberFormat="1" applyAlignment="1">
      <alignment vertical="center"/>
    </xf>
    <xf numFmtId="0" fontId="2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horizontal="justify"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4" fontId="4" fillId="0" borderId="1" xfId="0" applyNumberFormat="1" applyFont="1" applyBorder="1" applyAlignment="1">
      <alignment horizontal="center" vertical="center"/>
    </xf>
    <xf numFmtId="10" fontId="10" fillId="0" borderId="1" xfId="0" applyNumberFormat="1" applyFont="1" applyBorder="1" applyAlignment="1">
      <alignment horizontal="center" vertical="center"/>
    </xf>
    <xf numFmtId="9" fontId="10"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2" fillId="0" borderId="1" xfId="0" applyFont="1" applyBorder="1" applyAlignment="1">
      <alignment horizontal="center" vertical="center"/>
    </xf>
    <xf numFmtId="2" fontId="1" fillId="0" borderId="1" xfId="0" applyNumberFormat="1" applyFont="1" applyBorder="1" applyAlignment="1">
      <alignment horizontal="center" vertical="center"/>
    </xf>
    <xf numFmtId="0" fontId="21" fillId="0" borderId="1" xfId="0" applyFont="1" applyBorder="1" applyAlignment="1">
      <alignment horizontal="center" vertical="center"/>
    </xf>
    <xf numFmtId="4" fontId="17" fillId="19" borderId="1" xfId="7" applyNumberFormat="1" applyFont="1" applyFill="1" applyBorder="1" applyAlignment="1">
      <alignment horizontal="center" vertical="center"/>
    </xf>
    <xf numFmtId="2" fontId="17" fillId="19" borderId="1" xfId="0" applyNumberFormat="1" applyFont="1" applyFill="1" applyBorder="1" applyAlignment="1">
      <alignment horizontal="center" vertical="center"/>
    </xf>
    <xf numFmtId="4" fontId="14" fillId="19" borderId="1" xfId="7" applyNumberFormat="1" applyFont="1" applyFill="1" applyBorder="1" applyAlignment="1">
      <alignment horizontal="center" vertical="center"/>
    </xf>
    <xf numFmtId="2" fontId="14" fillId="19" borderId="1"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xf>
    <xf numFmtId="2" fontId="17"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7" fillId="0" borderId="2" xfId="0" applyFont="1" applyBorder="1" applyAlignment="1">
      <alignment horizontal="right" vertical="center" wrapText="1"/>
    </xf>
    <xf numFmtId="0" fontId="37" fillId="0" borderId="3" xfId="0" applyFont="1" applyBorder="1" applyAlignment="1">
      <alignment horizontal="right" vertical="center" wrapText="1"/>
    </xf>
    <xf numFmtId="0" fontId="37" fillId="0" borderId="4" xfId="0" applyFont="1" applyBorder="1" applyAlignment="1">
      <alignment horizontal="right" vertical="center" wrapText="1"/>
    </xf>
    <xf numFmtId="0" fontId="37" fillId="3" borderId="2" xfId="0" applyFont="1" applyFill="1" applyBorder="1" applyAlignment="1">
      <alignment horizontal="right" vertical="center" wrapText="1"/>
    </xf>
    <xf numFmtId="0" fontId="37" fillId="3" borderId="3" xfId="0" applyFont="1" applyFill="1" applyBorder="1" applyAlignment="1">
      <alignment horizontal="right" vertical="center" wrapText="1"/>
    </xf>
    <xf numFmtId="0" fontId="37" fillId="3" borderId="4" xfId="0" applyFont="1" applyFill="1" applyBorder="1" applyAlignment="1">
      <alignment horizontal="righ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1" xfId="0" applyFont="1" applyBorder="1" applyAlignment="1">
      <alignment horizontal="center" vertical="center" wrapText="1"/>
    </xf>
    <xf numFmtId="0" fontId="20" fillId="3" borderId="1" xfId="0" applyFont="1" applyFill="1" applyBorder="1" applyAlignment="1">
      <alignment horizontal="center" vertical="center"/>
    </xf>
    <xf numFmtId="0" fontId="2" fillId="0" borderId="1" xfId="0" applyFont="1" applyBorder="1" applyAlignment="1">
      <alignment horizontal="center" vertical="center"/>
    </xf>
    <xf numFmtId="0" fontId="17" fillId="4" borderId="1" xfId="0" applyFont="1" applyFill="1" applyBorder="1" applyAlignment="1">
      <alignment horizontal="center" vertical="center"/>
    </xf>
    <xf numFmtId="0" fontId="9" fillId="0" borderId="1" xfId="0" applyFont="1" applyBorder="1" applyAlignment="1">
      <alignment horizontal="center" vertical="center" wrapText="1"/>
    </xf>
    <xf numFmtId="10" fontId="3" fillId="0" borderId="1" xfId="6" applyNumberFormat="1" applyFont="1" applyBorder="1" applyAlignment="1">
      <alignment horizontal="left" vertical="center"/>
    </xf>
    <xf numFmtId="0" fontId="4" fillId="0" borderId="1" xfId="0" applyFont="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3" fillId="0" borderId="1" xfId="6" applyNumberFormat="1" applyFont="1" applyBorder="1" applyAlignment="1">
      <alignment horizontal="left" vertical="center"/>
    </xf>
    <xf numFmtId="0" fontId="17" fillId="2" borderId="1" xfId="0" applyFont="1" applyFill="1" applyBorder="1" applyAlignment="1">
      <alignment horizontal="right" vertical="center"/>
    </xf>
    <xf numFmtId="0" fontId="4"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xf>
    <xf numFmtId="164" fontId="3" fillId="0" borderId="1" xfId="0" applyNumberFormat="1" applyFont="1" applyBorder="1" applyAlignment="1">
      <alignment horizontal="left" vertical="center"/>
    </xf>
    <xf numFmtId="0" fontId="4" fillId="0" borderId="1" xfId="0" applyFont="1" applyBorder="1" applyAlignment="1">
      <alignment horizontal="left" vertical="top" wrapText="1"/>
    </xf>
    <xf numFmtId="4" fontId="4" fillId="0" borderId="1" xfId="0" applyNumberFormat="1" applyFont="1" applyBorder="1" applyAlignment="1">
      <alignment horizontal="left" vertical="center"/>
    </xf>
    <xf numFmtId="10" fontId="4" fillId="0" borderId="1" xfId="0" applyNumberFormat="1" applyFont="1" applyBorder="1" applyAlignment="1">
      <alignment horizontal="left" vertical="center"/>
    </xf>
    <xf numFmtId="0" fontId="5" fillId="0" borderId="1" xfId="0" applyFont="1" applyBorder="1" applyAlignment="1">
      <alignment horizontal="center"/>
    </xf>
    <xf numFmtId="0" fontId="1" fillId="0" borderId="1" xfId="0" applyFont="1" applyBorder="1" applyAlignment="1">
      <alignment horizontal="left" vertical="center" wrapText="1"/>
    </xf>
    <xf numFmtId="0" fontId="3" fillId="2" borderId="1" xfId="0" applyFont="1" applyFill="1" applyBorder="1" applyAlignment="1">
      <alignment horizontal="center"/>
    </xf>
    <xf numFmtId="4" fontId="12" fillId="0" borderId="1" xfId="0" applyNumberFormat="1" applyFont="1" applyBorder="1" applyAlignment="1">
      <alignment horizontal="center" vertical="center"/>
    </xf>
    <xf numFmtId="2" fontId="12" fillId="0" borderId="1" xfId="6" applyNumberFormat="1" applyFont="1" applyBorder="1" applyAlignment="1">
      <alignment horizontal="center" vertical="center"/>
    </xf>
    <xf numFmtId="0" fontId="10" fillId="0" borderId="1" xfId="0" applyFont="1" applyBorder="1" applyAlignment="1">
      <alignment horizontal="left" vertical="center"/>
    </xf>
    <xf numFmtId="4" fontId="3" fillId="0" borderId="1" xfId="0" applyNumberFormat="1" applyFont="1" applyBorder="1" applyAlignment="1">
      <alignment horizontal="center" vertical="center"/>
    </xf>
    <xf numFmtId="0" fontId="0" fillId="0" borderId="1" xfId="0" applyBorder="1" applyAlignment="1">
      <alignment horizontal="center"/>
    </xf>
    <xf numFmtId="0" fontId="3" fillId="2" borderId="1" xfId="0" applyFont="1" applyFill="1" applyBorder="1" applyAlignment="1">
      <alignment horizontal="center" vertical="center"/>
    </xf>
    <xf numFmtId="0" fontId="15" fillId="2" borderId="1" xfId="0" applyFont="1" applyFill="1" applyBorder="1" applyAlignment="1">
      <alignment horizontal="center"/>
    </xf>
    <xf numFmtId="2" fontId="12" fillId="0" borderId="1" xfId="0" applyNumberFormat="1" applyFont="1"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cellXfs>
  <cellStyles count="58">
    <cellStyle name="20% - Ênfase1 2" xfId="11" xr:uid="{B63FE022-099D-415C-BAAC-361D20D0D048}"/>
    <cellStyle name="20% - Ênfase2 2" xfId="12" xr:uid="{4C746E80-6E9F-41F9-A1A4-7448694C8212}"/>
    <cellStyle name="20% - Ênfase3 2" xfId="13" xr:uid="{C4C0C09F-87C5-4417-B590-3D75558066FE}"/>
    <cellStyle name="20% - Ênfase4 2" xfId="14" xr:uid="{9F6F7F6E-A69C-4291-8017-4AFD07BFEBF4}"/>
    <cellStyle name="20% - Ênfase5 2" xfId="15" xr:uid="{731FB388-C2B4-4656-813E-C97D94F2B5AE}"/>
    <cellStyle name="20% - Ênfase6 2" xfId="16" xr:uid="{7717672D-73DD-4578-BC93-75550195A91A}"/>
    <cellStyle name="40% - Ênfase1 2" xfId="17" xr:uid="{FA34D332-FF3E-4570-AD29-340DC3836081}"/>
    <cellStyle name="40% - Ênfase2 2" xfId="18" xr:uid="{EDEBCB0C-EE88-4115-BE9C-2789AA64B58A}"/>
    <cellStyle name="40% - Ênfase3 2" xfId="19" xr:uid="{D6CE889E-8610-4813-AD30-FFED17C5FD46}"/>
    <cellStyle name="40% - Ênfase4 2" xfId="20" xr:uid="{040195B0-F7A9-4BF8-89D5-E423EE54CF67}"/>
    <cellStyle name="40% - Ênfase5 2" xfId="21" xr:uid="{72A05CA8-B851-4304-8985-724E837160CA}"/>
    <cellStyle name="40% - Ênfase6 2" xfId="22" xr:uid="{B92720CD-2A3E-4263-BD74-3CDF06209704}"/>
    <cellStyle name="60% - Ênfase1 2" xfId="23" xr:uid="{B24AA380-10A6-4724-A449-E7749B9EF195}"/>
    <cellStyle name="60% - Ênfase2 2" xfId="24" xr:uid="{8FFCE8C2-5E80-484A-9EDF-CD7159FBAB68}"/>
    <cellStyle name="60% - Ênfase3 2" xfId="25" xr:uid="{73681480-D647-4A42-9B68-0EEA71B8BC77}"/>
    <cellStyle name="60% - Ênfase4 2" xfId="26" xr:uid="{73FA5618-8226-4A20-8887-389B91304622}"/>
    <cellStyle name="60% - Ênfase5 2" xfId="27" xr:uid="{B0884702-75A8-4669-A664-F09B147C6340}"/>
    <cellStyle name="60% - Ênfase6 2" xfId="28" xr:uid="{CCF6A31D-2032-415C-A19E-5CB88BC2936A}"/>
    <cellStyle name="Bom 2" xfId="29" xr:uid="{4F65DF26-A04D-4C48-AB3A-904B4DA19F91}"/>
    <cellStyle name="Cálculo 2" xfId="30" xr:uid="{5ECD6896-536E-43E7-8706-7A6ABB7B99C5}"/>
    <cellStyle name="Célula de Verificação 2" xfId="31" xr:uid="{78F06E36-E53F-43AA-B49E-469730F4A61D}"/>
    <cellStyle name="Célula Vinculada 2" xfId="32" xr:uid="{19548B43-9FB9-4DC6-A8E4-EAE9369ECDF1}"/>
    <cellStyle name="Ênfase1 2" xfId="33" xr:uid="{57DD23FF-89AD-451E-9334-A1EF68753A6C}"/>
    <cellStyle name="Ênfase2 2" xfId="34" xr:uid="{B3A52FBB-406D-490C-B279-F0311A97EC99}"/>
    <cellStyle name="Ênfase3 2" xfId="35" xr:uid="{48FF9D18-47CF-4296-81C7-CD173DD65F9F}"/>
    <cellStyle name="Ênfase4 2" xfId="36" xr:uid="{12BB9D35-6A49-417F-8E47-6091721321CD}"/>
    <cellStyle name="Ênfase5 2" xfId="37" xr:uid="{F74E03FC-C4CA-446D-9071-4FA18E0A2873}"/>
    <cellStyle name="Ênfase6 2" xfId="38" xr:uid="{EABABD78-CD46-49AA-8C93-7404AB29B737}"/>
    <cellStyle name="Entrada 2" xfId="39" xr:uid="{907BFE23-8C53-4338-BBE8-9B0C3DC4DAC5}"/>
    <cellStyle name="Hiperlink 2" xfId="9" xr:uid="{53965BFD-9CE8-4AAB-87F5-7A46DFE6EAF4}"/>
    <cellStyle name="Moeda" xfId="7" builtinId="4"/>
    <cellStyle name="Moeda 2" xfId="10" xr:uid="{BB576B58-0345-4A7A-ABE9-4C39AA8BEB1A}"/>
    <cellStyle name="Moeda 3" xfId="40" xr:uid="{258C18A9-6CAC-4459-AA07-426208780FE2}"/>
    <cellStyle name="Normal" xfId="0" builtinId="0"/>
    <cellStyle name="Normal 2" xfId="1" xr:uid="{00000000-0005-0000-0000-000001000000}"/>
    <cellStyle name="Normal 2 2" xfId="41" xr:uid="{9E97B4CA-112E-4F6C-A66D-1DF7AB3E78AD}"/>
    <cellStyle name="Normal 3" xfId="8" xr:uid="{1389C250-FEE6-4345-9F92-EC8D8CD23449}"/>
    <cellStyle name="Normal 3 2" xfId="42" xr:uid="{33C7A154-111D-4915-9300-888F9B8B5E32}"/>
    <cellStyle name="Normal 4" xfId="2" xr:uid="{00000000-0005-0000-0000-000003000000}"/>
    <cellStyle name="Normal 4 2_SIGEO Ver_2013A" xfId="5" xr:uid="{00000000-0005-0000-0000-000004000000}"/>
    <cellStyle name="Nota 2" xfId="43" xr:uid="{F634C709-FC6E-43B7-A99E-51B47F08877D}"/>
    <cellStyle name="Porcentagem" xfId="6" builtinId="5"/>
    <cellStyle name="Porcentagem 2" xfId="4" xr:uid="{00000000-0005-0000-0000-000009000000}"/>
    <cellStyle name="Porcentagem 2 2" xfId="45" xr:uid="{659C3EDF-576F-4DC8-BF33-263A93A65D79}"/>
    <cellStyle name="Porcentagem 3" xfId="44" xr:uid="{D10C998D-D54B-43D0-91D8-0EDBF79420EA}"/>
    <cellStyle name="Saída 2" xfId="46" xr:uid="{9830EDB8-D2A1-4B39-86AF-6522168D7287}"/>
    <cellStyle name="Texto de Aviso 2" xfId="47" xr:uid="{3C264C9E-6FF7-4497-9A9D-C0830102CF58}"/>
    <cellStyle name="Texto Explicativo 2" xfId="48" xr:uid="{87426F85-626C-4910-B306-E2AC7DFCE9C3}"/>
    <cellStyle name="Título 1 2" xfId="49" xr:uid="{3E759BB4-86D1-4740-9AC0-EA402E6CC50B}"/>
    <cellStyle name="Título 2 2" xfId="50" xr:uid="{3015F956-F65C-4AF6-B029-01BE7E5D348B}"/>
    <cellStyle name="Título 3 2" xfId="51" xr:uid="{3E5746E2-C2CB-408B-92EB-F5A0F2075D61}"/>
    <cellStyle name="Título 4 2" xfId="52" xr:uid="{8376E8BC-F06C-4A16-98A5-104A0E49EBEC}"/>
    <cellStyle name="Título 5" xfId="53" xr:uid="{82A3E16C-0445-40F8-B4D5-E4C5909061C7}"/>
    <cellStyle name="Total 2" xfId="54" xr:uid="{19FD82CE-CD40-4032-AD5C-7B12BDF3F039}"/>
    <cellStyle name="Vírgula 2" xfId="56" xr:uid="{02457207-E04A-44D4-BFCA-541CB5E6A2AE}"/>
    <cellStyle name="Vírgula 2 2" xfId="3" xr:uid="{00000000-0005-0000-0000-00000A000000}"/>
    <cellStyle name="Vírgula 3" xfId="55" xr:uid="{7AA12E1A-5CF8-4DAD-93CB-DEA8DA4AB97C}"/>
    <cellStyle name="Vírgula 5 3" xfId="57" xr:uid="{4FE1C497-C589-49F9-AE0F-063FC3EA521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W:\_Editais\Editais%202023\1%20-%20PMMG\_Temp\_Processo%20n&#186;%20XX-2023%20-%20Reforma%20da%20Ponte\Projeto%20de%20Engenharia\PLANILHA%20M&#218;LTIPLA%20-%20Passarela%20e%20Cal&#231;adas%20Morro%20Grande.xls" TargetMode="External"/><Relationship Id="rId1" Type="http://schemas.openxmlformats.org/officeDocument/2006/relationships/externalLinkPath" Target="/_Editais/Editais%202023/1%20-%20PMMG/_Temp/_Processo%20n&#186;%20XX-2023%20-%20Reforma%20da%20Ponte/Projeto%20de%20Engenharia/PLANILHA%20M&#218;LTIPLA%20-%20Passarela%20e%20Cal&#231;adas%20Morro%20Gran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NU"/>
      <sheetName val="DADOS"/>
      <sheetName val="NOVO"/>
      <sheetName val="BDI"/>
      <sheetName val="ORÇAMENTO"/>
      <sheetName val="EVENTOS"/>
      <sheetName val="CÁLCULO"/>
      <sheetName val="CRONO"/>
      <sheetName val="CRONOPLE"/>
      <sheetName val="PLE"/>
      <sheetName val="QCI"/>
      <sheetName val="BM"/>
      <sheetName val="RRE"/>
      <sheetName val="OFÍCIO"/>
    </sheetNames>
    <sheetDataSet>
      <sheetData sheetId="0">
        <row r="3">
          <cell r="O3">
            <v>1</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2"/>
  <sheetViews>
    <sheetView zoomScaleNormal="100" zoomScaleSheetLayoutView="100" workbookViewId="0">
      <pane ySplit="11" topLeftCell="A120" activePane="bottomLeft" state="frozen"/>
      <selection pane="bottomLeft" sqref="A1:H2"/>
    </sheetView>
  </sheetViews>
  <sheetFormatPr defaultRowHeight="15" x14ac:dyDescent="0.25"/>
  <cols>
    <col min="1" max="1" width="13.85546875" style="7" customWidth="1"/>
    <col min="2" max="2" width="16.42578125" style="7" bestFit="1" customWidth="1"/>
    <col min="3" max="3" width="58" style="7" customWidth="1"/>
    <col min="4" max="4" width="8" style="7" customWidth="1"/>
    <col min="5" max="5" width="10" style="7" customWidth="1"/>
    <col min="6" max="6" width="12.5703125" style="7" customWidth="1"/>
    <col min="7" max="7" width="14.140625" style="7" customWidth="1"/>
    <col min="8" max="8" width="10.28515625" style="17" customWidth="1"/>
    <col min="9" max="9" width="10.7109375" style="8" customWidth="1"/>
    <col min="10" max="10" width="11.28515625" style="3" customWidth="1"/>
    <col min="11" max="11" width="11.42578125" style="4" customWidth="1"/>
    <col min="12" max="16384" width="9.140625" style="7"/>
  </cols>
  <sheetData>
    <row r="1" spans="1:11" ht="23.25" x14ac:dyDescent="0.25">
      <c r="A1" s="88" t="s">
        <v>6</v>
      </c>
      <c r="B1" s="88"/>
      <c r="C1" s="88"/>
      <c r="D1" s="88"/>
      <c r="E1" s="88"/>
      <c r="F1" s="88"/>
      <c r="G1" s="88"/>
      <c r="H1" s="88"/>
      <c r="I1" s="5"/>
      <c r="J1" s="5"/>
      <c r="K1" s="5"/>
    </row>
    <row r="2" spans="1:11" ht="23.25" x14ac:dyDescent="0.25">
      <c r="A2" s="88"/>
      <c r="B2" s="88"/>
      <c r="C2" s="88"/>
      <c r="D2" s="88"/>
      <c r="E2" s="88"/>
      <c r="F2" s="88"/>
      <c r="G2" s="88"/>
      <c r="H2" s="88"/>
      <c r="I2" s="5"/>
      <c r="J2" s="5"/>
      <c r="K2" s="5"/>
    </row>
    <row r="3" spans="1:11" ht="45" customHeight="1" x14ac:dyDescent="0.25">
      <c r="A3" s="15" t="s">
        <v>7</v>
      </c>
      <c r="B3" s="63" t="s">
        <v>67</v>
      </c>
      <c r="C3" s="63"/>
      <c r="D3" s="63"/>
      <c r="E3" s="63"/>
      <c r="F3" s="63"/>
      <c r="G3" s="63"/>
      <c r="H3" s="63"/>
      <c r="I3" s="5"/>
      <c r="J3" s="5"/>
      <c r="K3" s="5"/>
    </row>
    <row r="4" spans="1:11" ht="30" customHeight="1" x14ac:dyDescent="0.25">
      <c r="A4" s="15" t="s">
        <v>8</v>
      </c>
      <c r="B4" s="66" t="s">
        <v>68</v>
      </c>
      <c r="C4" s="66"/>
      <c r="D4" s="66"/>
      <c r="E4" s="66"/>
      <c r="F4" s="66"/>
      <c r="G4" s="66"/>
      <c r="H4" s="66"/>
      <c r="I4" s="5"/>
      <c r="J4" s="5"/>
      <c r="K4" s="5"/>
    </row>
    <row r="5" spans="1:11" ht="30" customHeight="1" x14ac:dyDescent="0.25">
      <c r="A5" s="15" t="s">
        <v>9</v>
      </c>
      <c r="B5" s="67">
        <f>G122</f>
        <v>0</v>
      </c>
      <c r="C5" s="67"/>
      <c r="D5" s="67"/>
      <c r="E5" s="67"/>
      <c r="F5" s="67"/>
      <c r="G5" s="67"/>
      <c r="H5" s="67"/>
      <c r="I5" s="5"/>
      <c r="J5" s="5"/>
      <c r="K5" s="5"/>
    </row>
    <row r="6" spans="1:11" ht="30" customHeight="1" x14ac:dyDescent="0.25">
      <c r="A6" s="15" t="s">
        <v>10</v>
      </c>
      <c r="B6" s="57">
        <v>0.24030000000000001</v>
      </c>
      <c r="C6" s="57"/>
      <c r="D6" s="57"/>
      <c r="E6" s="57"/>
      <c r="F6" s="57"/>
      <c r="G6" s="57"/>
      <c r="H6" s="57"/>
      <c r="I6" s="6"/>
      <c r="J6" s="6"/>
      <c r="K6" s="6"/>
    </row>
    <row r="7" spans="1:11" ht="30" customHeight="1" x14ac:dyDescent="0.25">
      <c r="A7" s="15" t="s">
        <v>136</v>
      </c>
      <c r="B7" s="61"/>
      <c r="C7" s="61"/>
      <c r="D7" s="61"/>
      <c r="E7" s="61"/>
      <c r="F7" s="61"/>
      <c r="G7" s="61"/>
      <c r="H7" s="61"/>
      <c r="I7" s="6"/>
      <c r="J7" s="6"/>
      <c r="K7" s="6"/>
    </row>
    <row r="8" spans="1:11" ht="30" customHeight="1" x14ac:dyDescent="0.25">
      <c r="A8" s="15" t="s">
        <v>137</v>
      </c>
      <c r="B8" s="61"/>
      <c r="C8" s="61"/>
      <c r="D8" s="61"/>
      <c r="E8" s="61"/>
      <c r="F8" s="61"/>
      <c r="G8" s="61"/>
      <c r="H8" s="61"/>
      <c r="I8" s="6"/>
      <c r="J8" s="6"/>
      <c r="K8" s="6"/>
    </row>
    <row r="9" spans="1:11" x14ac:dyDescent="0.25">
      <c r="A9" s="58"/>
      <c r="B9" s="58"/>
      <c r="C9" s="58"/>
      <c r="D9" s="58"/>
      <c r="E9" s="58"/>
      <c r="F9" s="58"/>
      <c r="G9" s="58"/>
      <c r="H9" s="58"/>
      <c r="I9" s="6"/>
      <c r="J9" s="6"/>
      <c r="K9" s="6"/>
    </row>
    <row r="10" spans="1:11" x14ac:dyDescent="0.25">
      <c r="A10" s="59" t="s">
        <v>4</v>
      </c>
      <c r="B10" s="59" t="s">
        <v>5</v>
      </c>
      <c r="C10" s="59" t="s">
        <v>11</v>
      </c>
      <c r="D10" s="59" t="s">
        <v>0</v>
      </c>
      <c r="E10" s="59" t="s">
        <v>1</v>
      </c>
      <c r="F10" s="60" t="s">
        <v>12</v>
      </c>
      <c r="G10" s="64" t="s">
        <v>13</v>
      </c>
      <c r="H10" s="59" t="s">
        <v>34</v>
      </c>
      <c r="I10" s="7"/>
      <c r="J10" s="7"/>
      <c r="K10" s="7"/>
    </row>
    <row r="11" spans="1:11" x14ac:dyDescent="0.25">
      <c r="A11" s="59"/>
      <c r="B11" s="59"/>
      <c r="C11" s="59"/>
      <c r="D11" s="59"/>
      <c r="E11" s="59"/>
      <c r="F11" s="60"/>
      <c r="G11" s="64"/>
      <c r="H11" s="59"/>
      <c r="I11" s="7"/>
      <c r="J11" s="7"/>
      <c r="K11" s="7"/>
    </row>
    <row r="12" spans="1:11" x14ac:dyDescent="0.25">
      <c r="A12" s="54"/>
      <c r="B12" s="54"/>
      <c r="C12" s="54"/>
      <c r="D12" s="54"/>
      <c r="E12" s="54"/>
      <c r="F12" s="54"/>
      <c r="G12" s="54"/>
      <c r="H12" s="54"/>
      <c r="I12" s="7"/>
      <c r="J12" s="7"/>
      <c r="K12" s="7"/>
    </row>
    <row r="13" spans="1:11" ht="20.100000000000001" customHeight="1" x14ac:dyDescent="0.25">
      <c r="A13" s="30">
        <v>1</v>
      </c>
      <c r="B13" s="52" t="s">
        <v>262</v>
      </c>
      <c r="C13" s="52"/>
      <c r="D13" s="9"/>
      <c r="E13" s="10"/>
      <c r="F13" s="2"/>
      <c r="G13" s="1"/>
      <c r="H13" s="11"/>
      <c r="I13" s="7"/>
      <c r="J13" s="7"/>
      <c r="K13" s="7"/>
    </row>
    <row r="14" spans="1:11" ht="24" x14ac:dyDescent="0.25">
      <c r="A14" s="11" t="s">
        <v>2</v>
      </c>
      <c r="B14" s="11" t="s">
        <v>69</v>
      </c>
      <c r="C14" s="13" t="s">
        <v>102</v>
      </c>
      <c r="D14" s="9" t="s">
        <v>104</v>
      </c>
      <c r="E14" s="10">
        <v>50</v>
      </c>
      <c r="F14" s="2"/>
      <c r="G14" s="1">
        <f>ROUND((E14*F14),2)</f>
        <v>0</v>
      </c>
      <c r="H14" s="31" t="e">
        <f>G14*100/$G$122</f>
        <v>#DIV/0!</v>
      </c>
      <c r="I14" s="7"/>
      <c r="J14" s="7"/>
      <c r="K14" s="7"/>
    </row>
    <row r="15" spans="1:11" x14ac:dyDescent="0.25">
      <c r="A15" s="11" t="s">
        <v>3</v>
      </c>
      <c r="B15" s="11" t="s">
        <v>70</v>
      </c>
      <c r="C15" s="13" t="s">
        <v>103</v>
      </c>
      <c r="D15" s="9" t="s">
        <v>104</v>
      </c>
      <c r="E15" s="10">
        <v>120</v>
      </c>
      <c r="F15" s="2"/>
      <c r="G15" s="1">
        <f>ROUND((E15*F15),2)</f>
        <v>0</v>
      </c>
      <c r="H15" s="31" t="e">
        <f>G15*100/$G$122</f>
        <v>#DIV/0!</v>
      </c>
      <c r="I15" s="7"/>
      <c r="J15" s="7"/>
      <c r="K15" s="7"/>
    </row>
    <row r="16" spans="1:11" ht="30" customHeight="1" x14ac:dyDescent="0.25">
      <c r="A16" s="43" t="s">
        <v>14</v>
      </c>
      <c r="B16" s="44"/>
      <c r="C16" s="44"/>
      <c r="D16" s="44"/>
      <c r="E16" s="44"/>
      <c r="F16" s="45"/>
      <c r="G16" s="33">
        <f>ROUND((SUM(G14:G15)),2)</f>
        <v>0</v>
      </c>
      <c r="H16" s="34" t="e">
        <f>G16*100/$G$122</f>
        <v>#DIV/0!</v>
      </c>
      <c r="I16" s="16"/>
      <c r="J16" s="7"/>
      <c r="K16" s="7"/>
    </row>
    <row r="17" spans="1:11" x14ac:dyDescent="0.25">
      <c r="A17" s="49"/>
      <c r="B17" s="50"/>
      <c r="C17" s="50"/>
      <c r="D17" s="50"/>
      <c r="E17" s="50"/>
      <c r="F17" s="50"/>
      <c r="G17" s="50"/>
      <c r="H17" s="51"/>
      <c r="I17" s="7"/>
      <c r="J17" s="7"/>
      <c r="K17" s="7"/>
    </row>
    <row r="18" spans="1:11" ht="20.100000000000001" customHeight="1" x14ac:dyDescent="0.25">
      <c r="A18" s="30">
        <v>2</v>
      </c>
      <c r="B18" s="52" t="s">
        <v>71</v>
      </c>
      <c r="C18" s="52"/>
      <c r="D18" s="9"/>
      <c r="E18" s="10"/>
      <c r="F18" s="2"/>
      <c r="G18" s="1"/>
      <c r="H18" s="32"/>
    </row>
    <row r="19" spans="1:11" ht="24" x14ac:dyDescent="0.25">
      <c r="A19" s="11" t="s">
        <v>15</v>
      </c>
      <c r="B19" s="11" t="s">
        <v>121</v>
      </c>
      <c r="C19" s="13" t="s">
        <v>105</v>
      </c>
      <c r="D19" s="9" t="s">
        <v>106</v>
      </c>
      <c r="E19" s="10">
        <v>3</v>
      </c>
      <c r="F19" s="2"/>
      <c r="G19" s="1">
        <f t="shared" ref="G19:G26" si="0">ROUND((E19*F19),2)</f>
        <v>0</v>
      </c>
      <c r="H19" s="31" t="e">
        <f t="shared" ref="H19:H27" si="1">G19*100/$G$122</f>
        <v>#DIV/0!</v>
      </c>
    </row>
    <row r="20" spans="1:11" ht="36" x14ac:dyDescent="0.25">
      <c r="A20" s="11" t="s">
        <v>125</v>
      </c>
      <c r="B20" s="11" t="s">
        <v>122</v>
      </c>
      <c r="C20" s="13" t="s">
        <v>107</v>
      </c>
      <c r="D20" s="9" t="s">
        <v>108</v>
      </c>
      <c r="E20" s="10">
        <v>1</v>
      </c>
      <c r="F20" s="2"/>
      <c r="G20" s="1">
        <f t="shared" si="0"/>
        <v>0</v>
      </c>
      <c r="H20" s="31" t="e">
        <f t="shared" si="1"/>
        <v>#DIV/0!</v>
      </c>
    </row>
    <row r="21" spans="1:11" ht="24" x14ac:dyDescent="0.25">
      <c r="A21" s="11" t="s">
        <v>126</v>
      </c>
      <c r="B21" s="11" t="s">
        <v>123</v>
      </c>
      <c r="C21" s="13" t="s">
        <v>109</v>
      </c>
      <c r="D21" s="9" t="s">
        <v>110</v>
      </c>
      <c r="E21" s="10">
        <v>1</v>
      </c>
      <c r="F21" s="2"/>
      <c r="G21" s="1">
        <f t="shared" si="0"/>
        <v>0</v>
      </c>
      <c r="H21" s="31" t="e">
        <f t="shared" si="1"/>
        <v>#DIV/0!</v>
      </c>
    </row>
    <row r="22" spans="1:11" ht="36" x14ac:dyDescent="0.25">
      <c r="A22" s="11" t="s">
        <v>127</v>
      </c>
      <c r="B22" s="11" t="s">
        <v>124</v>
      </c>
      <c r="C22" s="13" t="s">
        <v>111</v>
      </c>
      <c r="D22" s="9" t="s">
        <v>112</v>
      </c>
      <c r="E22" s="10">
        <v>3</v>
      </c>
      <c r="F22" s="2"/>
      <c r="G22" s="1">
        <f t="shared" si="0"/>
        <v>0</v>
      </c>
      <c r="H22" s="31" t="e">
        <f t="shared" si="1"/>
        <v>#DIV/0!</v>
      </c>
    </row>
    <row r="23" spans="1:11" ht="24" x14ac:dyDescent="0.25">
      <c r="A23" s="11" t="s">
        <v>128</v>
      </c>
      <c r="B23" s="11" t="s">
        <v>132</v>
      </c>
      <c r="C23" s="13" t="s">
        <v>113</v>
      </c>
      <c r="D23" s="9" t="s">
        <v>114</v>
      </c>
      <c r="E23" s="10">
        <v>3</v>
      </c>
      <c r="F23" s="2"/>
      <c r="G23" s="1">
        <f t="shared" si="0"/>
        <v>0</v>
      </c>
      <c r="H23" s="31" t="e">
        <f t="shared" si="1"/>
        <v>#DIV/0!</v>
      </c>
    </row>
    <row r="24" spans="1:11" ht="24" x14ac:dyDescent="0.25">
      <c r="A24" s="11" t="s">
        <v>129</v>
      </c>
      <c r="B24" s="11" t="s">
        <v>133</v>
      </c>
      <c r="C24" s="13" t="s">
        <v>115</v>
      </c>
      <c r="D24" s="9" t="s">
        <v>116</v>
      </c>
      <c r="E24" s="10">
        <v>160</v>
      </c>
      <c r="F24" s="2"/>
      <c r="G24" s="1">
        <f t="shared" si="0"/>
        <v>0</v>
      </c>
      <c r="H24" s="31" t="e">
        <f t="shared" si="1"/>
        <v>#DIV/0!</v>
      </c>
    </row>
    <row r="25" spans="1:11" ht="24" x14ac:dyDescent="0.25">
      <c r="A25" s="11" t="s">
        <v>130</v>
      </c>
      <c r="B25" s="11" t="s">
        <v>134</v>
      </c>
      <c r="C25" s="13" t="s">
        <v>117</v>
      </c>
      <c r="D25" s="9" t="s">
        <v>118</v>
      </c>
      <c r="E25" s="10">
        <v>15</v>
      </c>
      <c r="F25" s="2"/>
      <c r="G25" s="1">
        <f t="shared" si="0"/>
        <v>0</v>
      </c>
      <c r="H25" s="31" t="e">
        <f t="shared" si="1"/>
        <v>#DIV/0!</v>
      </c>
    </row>
    <row r="26" spans="1:11" ht="48" x14ac:dyDescent="0.25">
      <c r="A26" s="11" t="s">
        <v>131</v>
      </c>
      <c r="B26" s="11" t="s">
        <v>135</v>
      </c>
      <c r="C26" s="13" t="s">
        <v>119</v>
      </c>
      <c r="D26" s="9" t="s">
        <v>120</v>
      </c>
      <c r="E26" s="10">
        <v>90</v>
      </c>
      <c r="F26" s="2"/>
      <c r="G26" s="1">
        <f t="shared" si="0"/>
        <v>0</v>
      </c>
      <c r="H26" s="31" t="e">
        <f t="shared" si="1"/>
        <v>#DIV/0!</v>
      </c>
    </row>
    <row r="27" spans="1:11" ht="30" customHeight="1" x14ac:dyDescent="0.25">
      <c r="A27" s="43" t="s">
        <v>14</v>
      </c>
      <c r="B27" s="44"/>
      <c r="C27" s="44"/>
      <c r="D27" s="44"/>
      <c r="E27" s="44"/>
      <c r="F27" s="45"/>
      <c r="G27" s="33">
        <f>SUM(G19:G26)</f>
        <v>0</v>
      </c>
      <c r="H27" s="34" t="e">
        <f t="shared" si="1"/>
        <v>#DIV/0!</v>
      </c>
    </row>
    <row r="28" spans="1:11" x14ac:dyDescent="0.25">
      <c r="A28" s="56"/>
      <c r="B28" s="56"/>
      <c r="C28" s="56"/>
      <c r="D28" s="56"/>
      <c r="E28" s="56"/>
      <c r="F28" s="56"/>
      <c r="G28" s="56"/>
      <c r="H28" s="56"/>
    </row>
    <row r="29" spans="1:11" ht="15" customHeight="1" x14ac:dyDescent="0.25">
      <c r="A29" s="55" t="s">
        <v>263</v>
      </c>
      <c r="B29" s="55"/>
      <c r="C29" s="55"/>
      <c r="D29" s="55"/>
      <c r="E29" s="55"/>
      <c r="F29" s="55"/>
      <c r="G29" s="55"/>
      <c r="H29" s="55"/>
      <c r="J29" s="7"/>
      <c r="K29" s="7"/>
    </row>
    <row r="30" spans="1:11" ht="15.75" customHeight="1" x14ac:dyDescent="0.25">
      <c r="A30" s="55"/>
      <c r="B30" s="55"/>
      <c r="C30" s="55"/>
      <c r="D30" s="55"/>
      <c r="E30" s="55"/>
      <c r="F30" s="55"/>
      <c r="G30" s="55"/>
      <c r="H30" s="55"/>
      <c r="I30" s="7"/>
      <c r="J30" s="7"/>
      <c r="K30" s="7"/>
    </row>
    <row r="31" spans="1:11" ht="15.75" customHeight="1" x14ac:dyDescent="0.25">
      <c r="A31" s="53"/>
      <c r="B31" s="53"/>
      <c r="C31" s="53"/>
      <c r="D31" s="53"/>
      <c r="E31" s="53"/>
      <c r="F31" s="53"/>
      <c r="G31" s="53"/>
      <c r="H31" s="53"/>
      <c r="I31" s="7"/>
      <c r="J31" s="7"/>
      <c r="K31" s="7"/>
    </row>
    <row r="32" spans="1:11" ht="20.100000000000001" customHeight="1" x14ac:dyDescent="0.25">
      <c r="A32" s="30">
        <v>3</v>
      </c>
      <c r="B32" s="52" t="s">
        <v>30</v>
      </c>
      <c r="C32" s="52"/>
      <c r="D32" s="9"/>
      <c r="E32" s="10"/>
      <c r="F32" s="2"/>
      <c r="G32" s="1"/>
      <c r="H32" s="32"/>
    </row>
    <row r="33" spans="1:8" x14ac:dyDescent="0.25">
      <c r="A33" s="11" t="s">
        <v>35</v>
      </c>
      <c r="B33" s="11" t="s">
        <v>140</v>
      </c>
      <c r="C33" s="12" t="s">
        <v>138</v>
      </c>
      <c r="D33" s="9" t="s">
        <v>104</v>
      </c>
      <c r="E33" s="10">
        <v>8</v>
      </c>
      <c r="F33" s="2"/>
      <c r="G33" s="1">
        <f>ROUND((E33*F33),2)</f>
        <v>0</v>
      </c>
      <c r="H33" s="31" t="e">
        <f>G33*100/$G$122</f>
        <v>#DIV/0!</v>
      </c>
    </row>
    <row r="34" spans="1:8" x14ac:dyDescent="0.25">
      <c r="A34" s="11" t="s">
        <v>36</v>
      </c>
      <c r="B34" s="11" t="s">
        <v>141</v>
      </c>
      <c r="C34" s="13" t="s">
        <v>139</v>
      </c>
      <c r="D34" s="9" t="s">
        <v>104</v>
      </c>
      <c r="E34" s="10">
        <v>8</v>
      </c>
      <c r="F34" s="2"/>
      <c r="G34" s="1">
        <f>ROUND((E34*F34),2)</f>
        <v>0</v>
      </c>
      <c r="H34" s="31" t="e">
        <f>G34*100/$G$122</f>
        <v>#DIV/0!</v>
      </c>
    </row>
    <row r="35" spans="1:8" ht="30" customHeight="1" x14ac:dyDescent="0.25">
      <c r="A35" s="43" t="s">
        <v>14</v>
      </c>
      <c r="B35" s="44"/>
      <c r="C35" s="44"/>
      <c r="D35" s="44"/>
      <c r="E35" s="44"/>
      <c r="F35" s="45"/>
      <c r="G35" s="33">
        <f>ROUND((SUM(G33:G34)),2)</f>
        <v>0</v>
      </c>
      <c r="H35" s="34" t="e">
        <f>G35*100/$G$122</f>
        <v>#DIV/0!</v>
      </c>
    </row>
    <row r="36" spans="1:8" x14ac:dyDescent="0.25">
      <c r="A36" s="49"/>
      <c r="B36" s="50"/>
      <c r="C36" s="50"/>
      <c r="D36" s="50"/>
      <c r="E36" s="50"/>
      <c r="F36" s="50"/>
      <c r="G36" s="50"/>
      <c r="H36" s="51"/>
    </row>
    <row r="37" spans="1:8" ht="20.100000000000001" customHeight="1" x14ac:dyDescent="0.25">
      <c r="A37" s="30">
        <v>4</v>
      </c>
      <c r="B37" s="52" t="s">
        <v>72</v>
      </c>
      <c r="C37" s="52"/>
      <c r="D37" s="9"/>
      <c r="E37" s="10"/>
      <c r="F37" s="2"/>
      <c r="G37" s="1"/>
      <c r="H37" s="32"/>
    </row>
    <row r="38" spans="1:8" ht="60" x14ac:dyDescent="0.25">
      <c r="A38" s="11" t="s">
        <v>16</v>
      </c>
      <c r="B38" s="11" t="s">
        <v>149</v>
      </c>
      <c r="C38" s="13" t="s">
        <v>142</v>
      </c>
      <c r="D38" s="9" t="s">
        <v>143</v>
      </c>
      <c r="E38" s="10">
        <v>10.26</v>
      </c>
      <c r="F38" s="2"/>
      <c r="G38" s="1">
        <f t="shared" ref="G38:G41" si="2">ROUND((E38*F38),2)</f>
        <v>0</v>
      </c>
      <c r="H38" s="31" t="e">
        <f>G38*100/$G$122</f>
        <v>#DIV/0!</v>
      </c>
    </row>
    <row r="39" spans="1:8" ht="60" x14ac:dyDescent="0.25">
      <c r="A39" s="11" t="s">
        <v>18</v>
      </c>
      <c r="B39" s="11" t="s">
        <v>150</v>
      </c>
      <c r="C39" s="13" t="s">
        <v>144</v>
      </c>
      <c r="D39" s="9" t="s">
        <v>143</v>
      </c>
      <c r="E39" s="10">
        <v>2.94</v>
      </c>
      <c r="F39" s="2"/>
      <c r="G39" s="1">
        <f t="shared" si="2"/>
        <v>0</v>
      </c>
      <c r="H39" s="31" t="e">
        <f>G39*100/$G$122</f>
        <v>#DIV/0!</v>
      </c>
    </row>
    <row r="40" spans="1:8" ht="48" x14ac:dyDescent="0.25">
      <c r="A40" s="11" t="s">
        <v>19</v>
      </c>
      <c r="B40" s="11" t="s">
        <v>151</v>
      </c>
      <c r="C40" s="13" t="s">
        <v>145</v>
      </c>
      <c r="D40" s="9" t="s">
        <v>146</v>
      </c>
      <c r="E40" s="10">
        <v>6</v>
      </c>
      <c r="F40" s="2"/>
      <c r="G40" s="1">
        <f t="shared" si="2"/>
        <v>0</v>
      </c>
      <c r="H40" s="31" t="e">
        <f>G40*100/$G$122</f>
        <v>#DIV/0!</v>
      </c>
    </row>
    <row r="41" spans="1:8" x14ac:dyDescent="0.25">
      <c r="A41" s="11" t="s">
        <v>31</v>
      </c>
      <c r="B41" s="11" t="s">
        <v>152</v>
      </c>
      <c r="C41" s="13" t="s">
        <v>147</v>
      </c>
      <c r="D41" s="9" t="s">
        <v>148</v>
      </c>
      <c r="E41" s="10">
        <v>2</v>
      </c>
      <c r="F41" s="2"/>
      <c r="G41" s="1">
        <f t="shared" si="2"/>
        <v>0</v>
      </c>
      <c r="H41" s="31" t="e">
        <f>G41*100/$G$122</f>
        <v>#DIV/0!</v>
      </c>
    </row>
    <row r="42" spans="1:8" ht="30" customHeight="1" x14ac:dyDescent="0.25">
      <c r="A42" s="43" t="s">
        <v>14</v>
      </c>
      <c r="B42" s="44"/>
      <c r="C42" s="44"/>
      <c r="D42" s="44"/>
      <c r="E42" s="44"/>
      <c r="F42" s="45"/>
      <c r="G42" s="33">
        <f>ROUND((SUM(G38:G41)),2)</f>
        <v>0</v>
      </c>
      <c r="H42" s="34" t="e">
        <f>G42*100/$G$122</f>
        <v>#DIV/0!</v>
      </c>
    </row>
    <row r="43" spans="1:8" x14ac:dyDescent="0.25">
      <c r="A43" s="49"/>
      <c r="B43" s="50"/>
      <c r="C43" s="50"/>
      <c r="D43" s="50"/>
      <c r="E43" s="50"/>
      <c r="F43" s="50"/>
      <c r="G43" s="50"/>
      <c r="H43" s="51"/>
    </row>
    <row r="44" spans="1:8" ht="20.100000000000001" customHeight="1" x14ac:dyDescent="0.25">
      <c r="A44" s="30">
        <v>5</v>
      </c>
      <c r="B44" s="65" t="s">
        <v>73</v>
      </c>
      <c r="C44" s="65"/>
      <c r="D44" s="11"/>
      <c r="E44" s="1"/>
      <c r="F44" s="2"/>
      <c r="G44" s="1"/>
      <c r="H44" s="32"/>
    </row>
    <row r="45" spans="1:8" ht="24" x14ac:dyDescent="0.25">
      <c r="A45" s="11" t="s">
        <v>17</v>
      </c>
      <c r="B45" s="11" t="s">
        <v>164</v>
      </c>
      <c r="C45" s="13" t="s">
        <v>153</v>
      </c>
      <c r="D45" s="11" t="s">
        <v>154</v>
      </c>
      <c r="E45" s="1">
        <v>50.85</v>
      </c>
      <c r="F45" s="2"/>
      <c r="G45" s="1">
        <f>ROUND((E45*F45),2)</f>
        <v>0</v>
      </c>
      <c r="H45" s="31" t="e">
        <f t="shared" ref="H45:H53" si="3">G45*100/$G$122</f>
        <v>#DIV/0!</v>
      </c>
    </row>
    <row r="46" spans="1:8" ht="48" x14ac:dyDescent="0.25">
      <c r="A46" s="11" t="s">
        <v>23</v>
      </c>
      <c r="B46" s="11" t="s">
        <v>165</v>
      </c>
      <c r="C46" s="20" t="s">
        <v>155</v>
      </c>
      <c r="D46" s="9" t="s">
        <v>146</v>
      </c>
      <c r="E46" s="10">
        <v>342</v>
      </c>
      <c r="F46" s="2"/>
      <c r="G46" s="1">
        <f>ROUND((E46*F46),2)</f>
        <v>0</v>
      </c>
      <c r="H46" s="31" t="e">
        <f t="shared" si="3"/>
        <v>#DIV/0!</v>
      </c>
    </row>
    <row r="47" spans="1:8" ht="24" x14ac:dyDescent="0.25">
      <c r="A47" s="11" t="s">
        <v>20</v>
      </c>
      <c r="B47" s="11" t="s">
        <v>166</v>
      </c>
      <c r="C47" s="21" t="s">
        <v>156</v>
      </c>
      <c r="D47" s="9" t="s">
        <v>157</v>
      </c>
      <c r="E47" s="10">
        <v>50.85</v>
      </c>
      <c r="F47" s="2"/>
      <c r="G47" s="1">
        <f>ROUND((E47*F47),2)</f>
        <v>0</v>
      </c>
      <c r="H47" s="31" t="e">
        <f t="shared" si="3"/>
        <v>#DIV/0!</v>
      </c>
    </row>
    <row r="48" spans="1:8" ht="24" x14ac:dyDescent="0.25">
      <c r="A48" s="11" t="s">
        <v>32</v>
      </c>
      <c r="B48" s="11" t="s">
        <v>167</v>
      </c>
      <c r="C48" s="21" t="s">
        <v>158</v>
      </c>
      <c r="D48" s="9" t="s">
        <v>146</v>
      </c>
      <c r="E48" s="10">
        <v>276.68</v>
      </c>
      <c r="F48" s="2"/>
      <c r="G48" s="1">
        <f>ROUND((E48*F48),2)</f>
        <v>0</v>
      </c>
      <c r="H48" s="31" t="e">
        <f t="shared" si="3"/>
        <v>#DIV/0!</v>
      </c>
    </row>
    <row r="49" spans="1:8" ht="36" x14ac:dyDescent="0.25">
      <c r="A49" s="11" t="s">
        <v>33</v>
      </c>
      <c r="B49" s="11" t="s">
        <v>168</v>
      </c>
      <c r="C49" s="20" t="s">
        <v>159</v>
      </c>
      <c r="D49" s="9" t="s">
        <v>106</v>
      </c>
      <c r="E49" s="10">
        <v>508.55</v>
      </c>
      <c r="F49" s="2"/>
      <c r="G49" s="1">
        <f>ROUND((E49*F49),2)</f>
        <v>0</v>
      </c>
      <c r="H49" s="31" t="e">
        <f t="shared" si="3"/>
        <v>#DIV/0!</v>
      </c>
    </row>
    <row r="50" spans="1:8" ht="45" x14ac:dyDescent="0.25">
      <c r="A50" s="11" t="s">
        <v>37</v>
      </c>
      <c r="B50" s="11" t="s">
        <v>169</v>
      </c>
      <c r="C50" s="19" t="s">
        <v>160</v>
      </c>
      <c r="D50" s="9" t="s">
        <v>143</v>
      </c>
      <c r="E50" s="10">
        <v>20.34</v>
      </c>
      <c r="F50" s="2"/>
      <c r="G50" s="1">
        <f t="shared" ref="G50:G52" si="4">ROUND((E50*F50),2)</f>
        <v>0</v>
      </c>
      <c r="H50" s="31" t="e">
        <f t="shared" si="3"/>
        <v>#DIV/0!</v>
      </c>
    </row>
    <row r="51" spans="1:8" ht="45" x14ac:dyDescent="0.25">
      <c r="A51" s="11" t="s">
        <v>50</v>
      </c>
      <c r="B51" s="11" t="s">
        <v>170</v>
      </c>
      <c r="C51" s="19" t="s">
        <v>161</v>
      </c>
      <c r="D51" s="9" t="s">
        <v>106</v>
      </c>
      <c r="E51" s="10">
        <v>508.55</v>
      </c>
      <c r="F51" s="2"/>
      <c r="G51" s="1">
        <f t="shared" si="4"/>
        <v>0</v>
      </c>
      <c r="H51" s="31" t="e">
        <f t="shared" si="3"/>
        <v>#DIV/0!</v>
      </c>
    </row>
    <row r="52" spans="1:8" ht="30" x14ac:dyDescent="0.25">
      <c r="A52" s="11" t="s">
        <v>51</v>
      </c>
      <c r="B52" s="11" t="s">
        <v>171</v>
      </c>
      <c r="C52" s="19" t="s">
        <v>162</v>
      </c>
      <c r="D52" s="9" t="s">
        <v>163</v>
      </c>
      <c r="E52" s="10">
        <v>109.47</v>
      </c>
      <c r="F52" s="2"/>
      <c r="G52" s="1">
        <f t="shared" si="4"/>
        <v>0</v>
      </c>
      <c r="H52" s="31" t="e">
        <f t="shared" si="3"/>
        <v>#DIV/0!</v>
      </c>
    </row>
    <row r="53" spans="1:8" ht="30" customHeight="1" x14ac:dyDescent="0.25">
      <c r="A53" s="43" t="s">
        <v>14</v>
      </c>
      <c r="B53" s="44"/>
      <c r="C53" s="44"/>
      <c r="D53" s="44"/>
      <c r="E53" s="44"/>
      <c r="F53" s="45"/>
      <c r="G53" s="33">
        <f>ROUND((SUM(G45:G52)),2)</f>
        <v>0</v>
      </c>
      <c r="H53" s="34" t="e">
        <f t="shared" si="3"/>
        <v>#DIV/0!</v>
      </c>
    </row>
    <row r="54" spans="1:8" x14ac:dyDescent="0.25">
      <c r="A54" s="49"/>
      <c r="B54" s="50"/>
      <c r="C54" s="50"/>
      <c r="D54" s="50"/>
      <c r="E54" s="50"/>
      <c r="F54" s="50"/>
      <c r="G54" s="50"/>
      <c r="H54" s="51"/>
    </row>
    <row r="55" spans="1:8" ht="20.100000000000001" customHeight="1" x14ac:dyDescent="0.25">
      <c r="A55" s="30">
        <v>6</v>
      </c>
      <c r="B55" s="52" t="s">
        <v>74</v>
      </c>
      <c r="C55" s="52"/>
      <c r="D55" s="9"/>
      <c r="E55" s="10"/>
      <c r="F55" s="2"/>
      <c r="G55" s="1"/>
      <c r="H55" s="32"/>
    </row>
    <row r="56" spans="1:8" ht="24" x14ac:dyDescent="0.25">
      <c r="A56" s="11" t="s">
        <v>21</v>
      </c>
      <c r="B56" s="22" t="s">
        <v>185</v>
      </c>
      <c r="C56" s="13" t="s">
        <v>172</v>
      </c>
      <c r="D56" s="23" t="s">
        <v>148</v>
      </c>
      <c r="E56" s="24">
        <v>12</v>
      </c>
      <c r="F56" s="2"/>
      <c r="G56" s="1">
        <f t="shared" ref="G56:G62" si="5">ROUND((E56*F56),2)</f>
        <v>0</v>
      </c>
      <c r="H56" s="31" t="e">
        <f t="shared" ref="H56:H63" si="6">G56*100/$G$122</f>
        <v>#DIV/0!</v>
      </c>
    </row>
    <row r="57" spans="1:8" ht="36" x14ac:dyDescent="0.25">
      <c r="A57" s="11" t="s">
        <v>22</v>
      </c>
      <c r="B57" s="22" t="s">
        <v>184</v>
      </c>
      <c r="C57" s="13" t="s">
        <v>173</v>
      </c>
      <c r="D57" s="23" t="s">
        <v>148</v>
      </c>
      <c r="E57" s="24">
        <v>12</v>
      </c>
      <c r="F57" s="2"/>
      <c r="G57" s="1">
        <f t="shared" si="5"/>
        <v>0</v>
      </c>
      <c r="H57" s="31" t="e">
        <f t="shared" si="6"/>
        <v>#DIV/0!</v>
      </c>
    </row>
    <row r="58" spans="1:8" ht="36" x14ac:dyDescent="0.25">
      <c r="A58" s="11" t="s">
        <v>24</v>
      </c>
      <c r="B58" s="22" t="s">
        <v>183</v>
      </c>
      <c r="C58" s="13" t="s">
        <v>174</v>
      </c>
      <c r="D58" s="23" t="s">
        <v>148</v>
      </c>
      <c r="E58" s="24">
        <v>1</v>
      </c>
      <c r="F58" s="2"/>
      <c r="G58" s="1">
        <f t="shared" si="5"/>
        <v>0</v>
      </c>
      <c r="H58" s="31" t="e">
        <f t="shared" si="6"/>
        <v>#DIV/0!</v>
      </c>
    </row>
    <row r="59" spans="1:8" ht="36" x14ac:dyDescent="0.25">
      <c r="A59" s="11" t="s">
        <v>75</v>
      </c>
      <c r="B59" s="22" t="s">
        <v>182</v>
      </c>
      <c r="C59" s="13" t="s">
        <v>175</v>
      </c>
      <c r="D59" s="23" t="s">
        <v>148</v>
      </c>
      <c r="E59" s="24">
        <v>1</v>
      </c>
      <c r="F59" s="2"/>
      <c r="G59" s="1">
        <f t="shared" si="5"/>
        <v>0</v>
      </c>
      <c r="H59" s="31" t="e">
        <f t="shared" si="6"/>
        <v>#DIV/0!</v>
      </c>
    </row>
    <row r="60" spans="1:8" ht="24" x14ac:dyDescent="0.25">
      <c r="A60" s="11" t="s">
        <v>76</v>
      </c>
      <c r="B60" s="22" t="s">
        <v>179</v>
      </c>
      <c r="C60" s="13" t="s">
        <v>176</v>
      </c>
      <c r="D60" s="23" t="s">
        <v>110</v>
      </c>
      <c r="E60" s="24">
        <v>1</v>
      </c>
      <c r="F60" s="2"/>
      <c r="G60" s="1">
        <f t="shared" si="5"/>
        <v>0</v>
      </c>
      <c r="H60" s="31" t="e">
        <f t="shared" si="6"/>
        <v>#DIV/0!</v>
      </c>
    </row>
    <row r="61" spans="1:8" ht="48" x14ac:dyDescent="0.25">
      <c r="A61" s="11" t="s">
        <v>77</v>
      </c>
      <c r="B61" s="22" t="s">
        <v>180</v>
      </c>
      <c r="C61" s="13" t="s">
        <v>177</v>
      </c>
      <c r="D61" s="23" t="s">
        <v>106</v>
      </c>
      <c r="E61" s="24">
        <v>256.5</v>
      </c>
      <c r="F61" s="2"/>
      <c r="G61" s="1">
        <f t="shared" si="5"/>
        <v>0</v>
      </c>
      <c r="H61" s="31" t="e">
        <f t="shared" si="6"/>
        <v>#DIV/0!</v>
      </c>
    </row>
    <row r="62" spans="1:8" ht="48" x14ac:dyDescent="0.25">
      <c r="A62" s="11" t="s">
        <v>78</v>
      </c>
      <c r="B62" s="22" t="s">
        <v>181</v>
      </c>
      <c r="C62" s="13" t="s">
        <v>178</v>
      </c>
      <c r="D62" s="23" t="s">
        <v>146</v>
      </c>
      <c r="E62" s="24">
        <v>112.24</v>
      </c>
      <c r="F62" s="2"/>
      <c r="G62" s="1">
        <f t="shared" si="5"/>
        <v>0</v>
      </c>
      <c r="H62" s="31" t="e">
        <f t="shared" si="6"/>
        <v>#DIV/0!</v>
      </c>
    </row>
    <row r="63" spans="1:8" ht="30" customHeight="1" x14ac:dyDescent="0.25">
      <c r="A63" s="43" t="s">
        <v>14</v>
      </c>
      <c r="B63" s="44"/>
      <c r="C63" s="44"/>
      <c r="D63" s="44"/>
      <c r="E63" s="44"/>
      <c r="F63" s="45"/>
      <c r="G63" s="33">
        <f>SUM(G56:G62)</f>
        <v>0</v>
      </c>
      <c r="H63" s="34" t="e">
        <f t="shared" si="6"/>
        <v>#DIV/0!</v>
      </c>
    </row>
    <row r="64" spans="1:8" x14ac:dyDescent="0.25">
      <c r="A64" s="56"/>
      <c r="B64" s="56"/>
      <c r="C64" s="56"/>
      <c r="D64" s="56"/>
      <c r="E64" s="56"/>
      <c r="F64" s="56"/>
      <c r="G64" s="56"/>
      <c r="H64" s="56"/>
    </row>
    <row r="65" spans="1:8" ht="20.100000000000001" customHeight="1" x14ac:dyDescent="0.25">
      <c r="A65" s="55" t="s">
        <v>264</v>
      </c>
      <c r="B65" s="55"/>
      <c r="C65" s="55"/>
      <c r="D65" s="55"/>
      <c r="E65" s="55"/>
      <c r="F65" s="55"/>
      <c r="G65" s="55"/>
      <c r="H65" s="55"/>
    </row>
    <row r="66" spans="1:8" x14ac:dyDescent="0.25">
      <c r="A66" s="55"/>
      <c r="B66" s="55"/>
      <c r="C66" s="55"/>
      <c r="D66" s="55"/>
      <c r="E66" s="55"/>
      <c r="F66" s="55"/>
      <c r="G66" s="55"/>
      <c r="H66" s="55"/>
    </row>
    <row r="67" spans="1:8" ht="20.100000000000001" customHeight="1" x14ac:dyDescent="0.25">
      <c r="A67" s="53"/>
      <c r="B67" s="53"/>
      <c r="C67" s="53"/>
      <c r="D67" s="53"/>
      <c r="E67" s="53"/>
      <c r="F67" s="53"/>
      <c r="G67" s="53"/>
      <c r="H67" s="53"/>
    </row>
    <row r="68" spans="1:8" x14ac:dyDescent="0.25">
      <c r="A68" s="30">
        <v>7</v>
      </c>
      <c r="B68" s="52" t="s">
        <v>30</v>
      </c>
      <c r="C68" s="52"/>
      <c r="D68" s="9"/>
      <c r="E68" s="10"/>
      <c r="F68" s="2"/>
      <c r="G68" s="1"/>
      <c r="H68" s="32"/>
    </row>
    <row r="69" spans="1:8" ht="36" x14ac:dyDescent="0.25">
      <c r="A69" s="11" t="s">
        <v>25</v>
      </c>
      <c r="B69" s="22" t="s">
        <v>186</v>
      </c>
      <c r="C69" s="13" t="s">
        <v>188</v>
      </c>
      <c r="D69" s="23" t="s">
        <v>143</v>
      </c>
      <c r="E69" s="24">
        <v>6.7</v>
      </c>
      <c r="F69" s="2"/>
      <c r="G69" s="1">
        <f>ROUND((E69*F69),2)</f>
        <v>0</v>
      </c>
      <c r="H69" s="31" t="e">
        <f>G69*100/$G$122</f>
        <v>#DIV/0!</v>
      </c>
    </row>
    <row r="70" spans="1:8" ht="48" x14ac:dyDescent="0.25">
      <c r="A70" s="11" t="s">
        <v>26</v>
      </c>
      <c r="B70" s="22" t="s">
        <v>187</v>
      </c>
      <c r="C70" s="13" t="s">
        <v>189</v>
      </c>
      <c r="D70" s="23" t="s">
        <v>143</v>
      </c>
      <c r="E70" s="24">
        <v>6.7</v>
      </c>
      <c r="F70" s="2"/>
      <c r="G70" s="1">
        <f>ROUND((E70*F70),2)</f>
        <v>0</v>
      </c>
      <c r="H70" s="31" t="e">
        <f>G70*100/$G$122</f>
        <v>#DIV/0!</v>
      </c>
    </row>
    <row r="71" spans="1:8" ht="30" customHeight="1" x14ac:dyDescent="0.25">
      <c r="A71" s="43" t="s">
        <v>14</v>
      </c>
      <c r="B71" s="44"/>
      <c r="C71" s="44"/>
      <c r="D71" s="44"/>
      <c r="E71" s="44"/>
      <c r="F71" s="45"/>
      <c r="G71" s="35">
        <f>ROUND((SUM(G69:G70)),2)</f>
        <v>0</v>
      </c>
      <c r="H71" s="36" t="e">
        <f>G71*100/$G$122</f>
        <v>#DIV/0!</v>
      </c>
    </row>
    <row r="72" spans="1:8" x14ac:dyDescent="0.25">
      <c r="A72" s="49"/>
      <c r="B72" s="50"/>
      <c r="C72" s="50"/>
      <c r="D72" s="50"/>
      <c r="E72" s="50"/>
      <c r="F72" s="50"/>
      <c r="G72" s="50"/>
      <c r="H72" s="51"/>
    </row>
    <row r="73" spans="1:8" ht="20.100000000000001" customHeight="1" x14ac:dyDescent="0.25">
      <c r="A73" s="30">
        <v>8</v>
      </c>
      <c r="B73" s="52" t="s">
        <v>79</v>
      </c>
      <c r="C73" s="52"/>
      <c r="D73" s="9"/>
      <c r="E73" s="10"/>
      <c r="F73" s="2"/>
      <c r="G73" s="1"/>
      <c r="H73" s="32"/>
    </row>
    <row r="74" spans="1:8" ht="48" x14ac:dyDescent="0.25">
      <c r="A74" s="11" t="s">
        <v>27</v>
      </c>
      <c r="B74" s="11" t="s">
        <v>197</v>
      </c>
      <c r="C74" s="13" t="s">
        <v>190</v>
      </c>
      <c r="D74" s="9" t="s">
        <v>146</v>
      </c>
      <c r="E74" s="10">
        <v>84</v>
      </c>
      <c r="F74" s="2"/>
      <c r="G74" s="1">
        <f t="shared" ref="G74:G78" si="7">ROUND((E74*F74),2)</f>
        <v>0</v>
      </c>
      <c r="H74" s="31" t="e">
        <f t="shared" ref="H74:H79" si="8">G74*100/$G$122</f>
        <v>#DIV/0!</v>
      </c>
    </row>
    <row r="75" spans="1:8" ht="24" x14ac:dyDescent="0.25">
      <c r="A75" s="11" t="s">
        <v>28</v>
      </c>
      <c r="B75" s="11" t="s">
        <v>198</v>
      </c>
      <c r="C75" s="13" t="s">
        <v>191</v>
      </c>
      <c r="D75" s="9" t="s">
        <v>192</v>
      </c>
      <c r="E75" s="10">
        <v>431.2</v>
      </c>
      <c r="F75" s="2"/>
      <c r="G75" s="1">
        <f t="shared" si="7"/>
        <v>0</v>
      </c>
      <c r="H75" s="31" t="e">
        <f t="shared" si="8"/>
        <v>#DIV/0!</v>
      </c>
    </row>
    <row r="76" spans="1:8" ht="24" x14ac:dyDescent="0.25">
      <c r="A76" s="11" t="s">
        <v>52</v>
      </c>
      <c r="B76" s="11" t="s">
        <v>199</v>
      </c>
      <c r="C76" s="13" t="s">
        <v>193</v>
      </c>
      <c r="D76" s="9" t="s">
        <v>192</v>
      </c>
      <c r="E76" s="10">
        <v>91</v>
      </c>
      <c r="F76" s="2"/>
      <c r="G76" s="1">
        <f t="shared" si="7"/>
        <v>0</v>
      </c>
      <c r="H76" s="31" t="e">
        <f t="shared" si="8"/>
        <v>#DIV/0!</v>
      </c>
    </row>
    <row r="77" spans="1:8" ht="36" x14ac:dyDescent="0.25">
      <c r="A77" s="11" t="s">
        <v>53</v>
      </c>
      <c r="B77" s="11" t="s">
        <v>200</v>
      </c>
      <c r="C77" s="13" t="s">
        <v>194</v>
      </c>
      <c r="D77" s="9" t="s">
        <v>106</v>
      </c>
      <c r="E77" s="10">
        <v>8.4</v>
      </c>
      <c r="F77" s="2"/>
      <c r="G77" s="1">
        <f t="shared" si="7"/>
        <v>0</v>
      </c>
      <c r="H77" s="31" t="e">
        <f t="shared" si="8"/>
        <v>#DIV/0!</v>
      </c>
    </row>
    <row r="78" spans="1:8" ht="24" x14ac:dyDescent="0.25">
      <c r="A78" s="11" t="s">
        <v>54</v>
      </c>
      <c r="B78" s="11" t="s">
        <v>201</v>
      </c>
      <c r="C78" s="13" t="s">
        <v>195</v>
      </c>
      <c r="D78" s="9" t="s">
        <v>196</v>
      </c>
      <c r="E78" s="10">
        <v>14</v>
      </c>
      <c r="F78" s="2"/>
      <c r="G78" s="1">
        <f t="shared" si="7"/>
        <v>0</v>
      </c>
      <c r="H78" s="31" t="e">
        <f t="shared" si="8"/>
        <v>#DIV/0!</v>
      </c>
    </row>
    <row r="79" spans="1:8" ht="30" customHeight="1" x14ac:dyDescent="0.25">
      <c r="A79" s="43" t="s">
        <v>14</v>
      </c>
      <c r="B79" s="44"/>
      <c r="C79" s="44"/>
      <c r="D79" s="44"/>
      <c r="E79" s="44"/>
      <c r="F79" s="45"/>
      <c r="G79" s="33">
        <f>ROUND((SUM(G74:G78)),2)</f>
        <v>0</v>
      </c>
      <c r="H79" s="34" t="e">
        <f t="shared" si="8"/>
        <v>#DIV/0!</v>
      </c>
    </row>
    <row r="80" spans="1:8" x14ac:dyDescent="0.25">
      <c r="A80" s="49"/>
      <c r="B80" s="50"/>
      <c r="C80" s="50"/>
      <c r="D80" s="50"/>
      <c r="E80" s="50"/>
      <c r="F80" s="50"/>
      <c r="G80" s="50"/>
      <c r="H80" s="51"/>
    </row>
    <row r="81" spans="1:8" ht="20.100000000000001" customHeight="1" x14ac:dyDescent="0.25">
      <c r="A81" s="30">
        <v>9</v>
      </c>
      <c r="B81" s="52" t="s">
        <v>80</v>
      </c>
      <c r="C81" s="52"/>
      <c r="D81" s="9"/>
      <c r="E81" s="10"/>
      <c r="F81" s="2"/>
      <c r="G81" s="1"/>
      <c r="H81" s="32"/>
    </row>
    <row r="82" spans="1:8" ht="60" x14ac:dyDescent="0.25">
      <c r="A82" s="11" t="s">
        <v>29</v>
      </c>
      <c r="B82" s="11" t="s">
        <v>209</v>
      </c>
      <c r="C82" s="13" t="s">
        <v>202</v>
      </c>
      <c r="D82" s="9" t="s">
        <v>192</v>
      </c>
      <c r="E82" s="10">
        <v>9611.34</v>
      </c>
      <c r="F82" s="2"/>
      <c r="G82" s="1">
        <f t="shared" ref="G82:G87" si="9">ROUND((E82*F82),2)</f>
        <v>0</v>
      </c>
      <c r="H82" s="31" t="e">
        <f t="shared" ref="H82:H88" si="10">G82*100/$G$122</f>
        <v>#DIV/0!</v>
      </c>
    </row>
    <row r="83" spans="1:8" ht="24" x14ac:dyDescent="0.25">
      <c r="A83" s="11" t="s">
        <v>57</v>
      </c>
      <c r="B83" s="11" t="s">
        <v>214</v>
      </c>
      <c r="C83" s="13" t="s">
        <v>203</v>
      </c>
      <c r="D83" s="9" t="s">
        <v>118</v>
      </c>
      <c r="E83" s="10">
        <v>630</v>
      </c>
      <c r="F83" s="2"/>
      <c r="G83" s="1">
        <f t="shared" si="9"/>
        <v>0</v>
      </c>
      <c r="H83" s="31" t="e">
        <f t="shared" si="10"/>
        <v>#DIV/0!</v>
      </c>
    </row>
    <row r="84" spans="1:8" ht="36" x14ac:dyDescent="0.25">
      <c r="A84" s="11" t="s">
        <v>58</v>
      </c>
      <c r="B84" s="11" t="s">
        <v>210</v>
      </c>
      <c r="C84" s="13" t="s">
        <v>204</v>
      </c>
      <c r="D84" s="9" t="s">
        <v>205</v>
      </c>
      <c r="E84" s="10">
        <v>15.59</v>
      </c>
      <c r="F84" s="2"/>
      <c r="G84" s="1">
        <f t="shared" si="9"/>
        <v>0</v>
      </c>
      <c r="H84" s="31" t="e">
        <f t="shared" si="10"/>
        <v>#DIV/0!</v>
      </c>
    </row>
    <row r="85" spans="1:8" ht="60" x14ac:dyDescent="0.25">
      <c r="A85" s="11" t="s">
        <v>59</v>
      </c>
      <c r="B85" s="11" t="s">
        <v>211</v>
      </c>
      <c r="C85" s="13" t="s">
        <v>206</v>
      </c>
      <c r="D85" s="9" t="s">
        <v>146</v>
      </c>
      <c r="E85" s="10">
        <v>147.46</v>
      </c>
      <c r="F85" s="2"/>
      <c r="G85" s="1">
        <f t="shared" si="9"/>
        <v>0</v>
      </c>
      <c r="H85" s="31" t="e">
        <f t="shared" si="10"/>
        <v>#DIV/0!</v>
      </c>
    </row>
    <row r="86" spans="1:8" ht="48" x14ac:dyDescent="0.25">
      <c r="A86" s="11" t="s">
        <v>60</v>
      </c>
      <c r="B86" s="11" t="s">
        <v>212</v>
      </c>
      <c r="C86" s="13" t="s">
        <v>207</v>
      </c>
      <c r="D86" s="9" t="s">
        <v>116</v>
      </c>
      <c r="E86" s="10">
        <v>145.86000000000001</v>
      </c>
      <c r="F86" s="2"/>
      <c r="G86" s="1">
        <f t="shared" si="9"/>
        <v>0</v>
      </c>
      <c r="H86" s="31" t="e">
        <f t="shared" si="10"/>
        <v>#DIV/0!</v>
      </c>
    </row>
    <row r="87" spans="1:8" x14ac:dyDescent="0.25">
      <c r="A87" s="11" t="s">
        <v>61</v>
      </c>
      <c r="B87" s="11" t="s">
        <v>213</v>
      </c>
      <c r="C87" s="13" t="s">
        <v>208</v>
      </c>
      <c r="D87" s="9" t="s">
        <v>106</v>
      </c>
      <c r="E87" s="10">
        <v>221.25</v>
      </c>
      <c r="F87" s="2"/>
      <c r="G87" s="1">
        <f t="shared" si="9"/>
        <v>0</v>
      </c>
      <c r="H87" s="31" t="e">
        <f t="shared" si="10"/>
        <v>#DIV/0!</v>
      </c>
    </row>
    <row r="88" spans="1:8" ht="30" customHeight="1" x14ac:dyDescent="0.25">
      <c r="A88" s="43" t="s">
        <v>14</v>
      </c>
      <c r="B88" s="44"/>
      <c r="C88" s="44"/>
      <c r="D88" s="44"/>
      <c r="E88" s="44"/>
      <c r="F88" s="45"/>
      <c r="G88" s="33">
        <f>ROUND((SUM(G82:G87)),2)</f>
        <v>0</v>
      </c>
      <c r="H88" s="34" t="e">
        <f t="shared" si="10"/>
        <v>#DIV/0!</v>
      </c>
    </row>
    <row r="89" spans="1:8" x14ac:dyDescent="0.25">
      <c r="A89" s="49"/>
      <c r="B89" s="50"/>
      <c r="C89" s="50"/>
      <c r="D89" s="50"/>
      <c r="E89" s="50"/>
      <c r="F89" s="50"/>
      <c r="G89" s="50"/>
      <c r="H89" s="51"/>
    </row>
    <row r="90" spans="1:8" ht="20.100000000000001" customHeight="1" x14ac:dyDescent="0.25">
      <c r="A90" s="30">
        <v>10</v>
      </c>
      <c r="B90" s="52" t="s">
        <v>66</v>
      </c>
      <c r="C90" s="52"/>
      <c r="D90" s="9"/>
      <c r="E90" s="10"/>
      <c r="F90" s="2"/>
      <c r="G90" s="1"/>
      <c r="H90" s="32"/>
    </row>
    <row r="91" spans="1:8" ht="36" x14ac:dyDescent="0.25">
      <c r="A91" s="11" t="s">
        <v>55</v>
      </c>
      <c r="B91" s="11" t="s">
        <v>239</v>
      </c>
      <c r="C91" s="13" t="s">
        <v>215</v>
      </c>
      <c r="D91" s="9" t="s">
        <v>196</v>
      </c>
      <c r="E91" s="10">
        <v>3</v>
      </c>
      <c r="F91" s="2"/>
      <c r="G91" s="1">
        <f t="shared" ref="G91:G96" si="11">ROUND((E91*F91),2)</f>
        <v>0</v>
      </c>
      <c r="H91" s="31" t="e">
        <f t="shared" ref="H91:H114" si="12">G91*100/$G$122</f>
        <v>#DIV/0!</v>
      </c>
    </row>
    <row r="92" spans="1:8" ht="36" x14ac:dyDescent="0.25">
      <c r="A92" s="11" t="s">
        <v>56</v>
      </c>
      <c r="B92" s="11" t="s">
        <v>240</v>
      </c>
      <c r="C92" s="13" t="s">
        <v>216</v>
      </c>
      <c r="D92" s="9" t="s">
        <v>196</v>
      </c>
      <c r="E92" s="10">
        <v>13</v>
      </c>
      <c r="F92" s="2"/>
      <c r="G92" s="1">
        <f t="shared" si="11"/>
        <v>0</v>
      </c>
      <c r="H92" s="31" t="e">
        <f t="shared" si="12"/>
        <v>#DIV/0!</v>
      </c>
    </row>
    <row r="93" spans="1:8" ht="36" x14ac:dyDescent="0.25">
      <c r="A93" s="11" t="s">
        <v>62</v>
      </c>
      <c r="B93" s="11" t="s">
        <v>241</v>
      </c>
      <c r="C93" s="13" t="s">
        <v>217</v>
      </c>
      <c r="D93" s="9" t="s">
        <v>196</v>
      </c>
      <c r="E93" s="10">
        <v>2</v>
      </c>
      <c r="F93" s="2"/>
      <c r="G93" s="1">
        <f t="shared" si="11"/>
        <v>0</v>
      </c>
      <c r="H93" s="31" t="e">
        <f t="shared" si="12"/>
        <v>#DIV/0!</v>
      </c>
    </row>
    <row r="94" spans="1:8" ht="24" x14ac:dyDescent="0.25">
      <c r="A94" s="11" t="s">
        <v>63</v>
      </c>
      <c r="B94" s="11" t="s">
        <v>242</v>
      </c>
      <c r="C94" s="13" t="s">
        <v>218</v>
      </c>
      <c r="D94" s="9" t="s">
        <v>219</v>
      </c>
      <c r="E94" s="10">
        <v>2.5</v>
      </c>
      <c r="F94" s="2"/>
      <c r="G94" s="1">
        <f t="shared" si="11"/>
        <v>0</v>
      </c>
      <c r="H94" s="31" t="e">
        <f t="shared" si="12"/>
        <v>#DIV/0!</v>
      </c>
    </row>
    <row r="95" spans="1:8" ht="24" x14ac:dyDescent="0.25">
      <c r="A95" s="11" t="s">
        <v>64</v>
      </c>
      <c r="B95" s="11" t="s">
        <v>252</v>
      </c>
      <c r="C95" s="13" t="s">
        <v>220</v>
      </c>
      <c r="D95" s="9" t="s">
        <v>196</v>
      </c>
      <c r="E95" s="10">
        <v>250</v>
      </c>
      <c r="F95" s="2"/>
      <c r="G95" s="1">
        <f t="shared" si="11"/>
        <v>0</v>
      </c>
      <c r="H95" s="31" t="e">
        <f t="shared" si="12"/>
        <v>#DIV/0!</v>
      </c>
    </row>
    <row r="96" spans="1:8" ht="24" x14ac:dyDescent="0.25">
      <c r="A96" s="11" t="s">
        <v>65</v>
      </c>
      <c r="B96" s="11" t="s">
        <v>253</v>
      </c>
      <c r="C96" s="13" t="s">
        <v>221</v>
      </c>
      <c r="D96" s="9" t="s">
        <v>196</v>
      </c>
      <c r="E96" s="10">
        <v>6</v>
      </c>
      <c r="F96" s="2"/>
      <c r="G96" s="1">
        <f t="shared" si="11"/>
        <v>0</v>
      </c>
      <c r="H96" s="31" t="e">
        <f t="shared" si="12"/>
        <v>#DIV/0!</v>
      </c>
    </row>
    <row r="97" spans="1:8" ht="24" x14ac:dyDescent="0.25">
      <c r="A97" s="11" t="s">
        <v>81</v>
      </c>
      <c r="B97" s="11" t="s">
        <v>243</v>
      </c>
      <c r="C97" s="13" t="s">
        <v>222</v>
      </c>
      <c r="D97" s="9" t="s">
        <v>118</v>
      </c>
      <c r="E97" s="10">
        <v>4</v>
      </c>
      <c r="F97" s="2"/>
      <c r="G97" s="1">
        <f t="shared" ref="G97:G113" si="13">ROUND((E97*F97),2)</f>
        <v>0</v>
      </c>
      <c r="H97" s="31" t="e">
        <f t="shared" si="12"/>
        <v>#DIV/0!</v>
      </c>
    </row>
    <row r="98" spans="1:8" ht="24" x14ac:dyDescent="0.25">
      <c r="A98" s="11" t="s">
        <v>82</v>
      </c>
      <c r="B98" s="11" t="s">
        <v>244</v>
      </c>
      <c r="C98" s="13" t="s">
        <v>223</v>
      </c>
      <c r="D98" s="9" t="s">
        <v>118</v>
      </c>
      <c r="E98" s="10">
        <v>5</v>
      </c>
      <c r="F98" s="2"/>
      <c r="G98" s="1">
        <f t="shared" ref="G98:G102" si="14">ROUND((E98*F98),2)</f>
        <v>0</v>
      </c>
      <c r="H98" s="31" t="e">
        <f t="shared" si="12"/>
        <v>#DIV/0!</v>
      </c>
    </row>
    <row r="99" spans="1:8" ht="36" x14ac:dyDescent="0.25">
      <c r="A99" s="11" t="s">
        <v>83</v>
      </c>
      <c r="B99" s="11" t="s">
        <v>254</v>
      </c>
      <c r="C99" s="13" t="s">
        <v>224</v>
      </c>
      <c r="D99" s="9" t="s">
        <v>146</v>
      </c>
      <c r="E99" s="10">
        <v>950</v>
      </c>
      <c r="F99" s="2"/>
      <c r="G99" s="1">
        <f t="shared" si="14"/>
        <v>0</v>
      </c>
      <c r="H99" s="31" t="e">
        <f t="shared" si="12"/>
        <v>#DIV/0!</v>
      </c>
    </row>
    <row r="100" spans="1:8" ht="36" x14ac:dyDescent="0.25">
      <c r="A100" s="11" t="s">
        <v>84</v>
      </c>
      <c r="B100" s="11" t="s">
        <v>255</v>
      </c>
      <c r="C100" s="13" t="s">
        <v>225</v>
      </c>
      <c r="D100" s="9" t="s">
        <v>146</v>
      </c>
      <c r="E100" s="10">
        <v>24</v>
      </c>
      <c r="F100" s="2"/>
      <c r="G100" s="1">
        <f t="shared" si="14"/>
        <v>0</v>
      </c>
      <c r="H100" s="31" t="e">
        <f t="shared" si="12"/>
        <v>#DIV/0!</v>
      </c>
    </row>
    <row r="101" spans="1:8" ht="48" x14ac:dyDescent="0.25">
      <c r="A101" s="11" t="s">
        <v>85</v>
      </c>
      <c r="B101" s="11" t="s">
        <v>256</v>
      </c>
      <c r="C101" s="13" t="s">
        <v>226</v>
      </c>
      <c r="D101" s="9" t="s">
        <v>110</v>
      </c>
      <c r="E101" s="10">
        <v>1</v>
      </c>
      <c r="F101" s="2"/>
      <c r="G101" s="1">
        <f t="shared" si="14"/>
        <v>0</v>
      </c>
      <c r="H101" s="31" t="e">
        <f t="shared" si="12"/>
        <v>#DIV/0!</v>
      </c>
    </row>
    <row r="102" spans="1:8" x14ac:dyDescent="0.25">
      <c r="A102" s="11" t="s">
        <v>86</v>
      </c>
      <c r="B102" s="11" t="s">
        <v>245</v>
      </c>
      <c r="C102" s="13" t="s">
        <v>227</v>
      </c>
      <c r="D102" s="9" t="s">
        <v>116</v>
      </c>
      <c r="E102" s="10">
        <v>9</v>
      </c>
      <c r="F102" s="2"/>
      <c r="G102" s="1">
        <f t="shared" si="14"/>
        <v>0</v>
      </c>
      <c r="H102" s="31" t="e">
        <f t="shared" si="12"/>
        <v>#DIV/0!</v>
      </c>
    </row>
    <row r="103" spans="1:8" ht="24" x14ac:dyDescent="0.25">
      <c r="A103" s="11" t="s">
        <v>87</v>
      </c>
      <c r="B103" s="11" t="s">
        <v>251</v>
      </c>
      <c r="C103" s="13" t="s">
        <v>228</v>
      </c>
      <c r="D103" s="9" t="s">
        <v>110</v>
      </c>
      <c r="E103" s="10">
        <v>2</v>
      </c>
      <c r="F103" s="2"/>
      <c r="G103" s="1">
        <f t="shared" si="13"/>
        <v>0</v>
      </c>
      <c r="H103" s="31" t="e">
        <f t="shared" si="12"/>
        <v>#DIV/0!</v>
      </c>
    </row>
    <row r="104" spans="1:8" ht="24" x14ac:dyDescent="0.25">
      <c r="A104" s="11" t="s">
        <v>88</v>
      </c>
      <c r="B104" s="11" t="s">
        <v>257</v>
      </c>
      <c r="C104" s="13" t="s">
        <v>229</v>
      </c>
      <c r="D104" s="9" t="s">
        <v>196</v>
      </c>
      <c r="E104" s="10">
        <v>2</v>
      </c>
      <c r="F104" s="2"/>
      <c r="G104" s="1">
        <f t="shared" ref="G104:G107" si="15">ROUND((E104*F104),2)</f>
        <v>0</v>
      </c>
      <c r="H104" s="31" t="e">
        <f t="shared" si="12"/>
        <v>#DIV/0!</v>
      </c>
    </row>
    <row r="105" spans="1:8" ht="24" x14ac:dyDescent="0.25">
      <c r="A105" s="11" t="s">
        <v>89</v>
      </c>
      <c r="B105" s="11" t="s">
        <v>258</v>
      </c>
      <c r="C105" s="13" t="s">
        <v>230</v>
      </c>
      <c r="D105" s="9" t="s">
        <v>118</v>
      </c>
      <c r="E105" s="10">
        <v>2</v>
      </c>
      <c r="F105" s="2"/>
      <c r="G105" s="1">
        <f t="shared" si="15"/>
        <v>0</v>
      </c>
      <c r="H105" s="31" t="e">
        <f t="shared" si="12"/>
        <v>#DIV/0!</v>
      </c>
    </row>
    <row r="106" spans="1:8" ht="24" x14ac:dyDescent="0.25">
      <c r="A106" s="11" t="s">
        <v>90</v>
      </c>
      <c r="B106" s="11" t="s">
        <v>246</v>
      </c>
      <c r="C106" s="13" t="s">
        <v>231</v>
      </c>
      <c r="D106" s="9" t="s">
        <v>118</v>
      </c>
      <c r="E106" s="10">
        <v>1</v>
      </c>
      <c r="F106" s="2"/>
      <c r="G106" s="1">
        <f t="shared" si="15"/>
        <v>0</v>
      </c>
      <c r="H106" s="31" t="e">
        <f t="shared" si="12"/>
        <v>#DIV/0!</v>
      </c>
    </row>
    <row r="107" spans="1:8" ht="24" x14ac:dyDescent="0.25">
      <c r="A107" s="11" t="s">
        <v>91</v>
      </c>
      <c r="B107" s="11" t="s">
        <v>247</v>
      </c>
      <c r="C107" s="13" t="s">
        <v>232</v>
      </c>
      <c r="D107" s="9" t="s">
        <v>118</v>
      </c>
      <c r="E107" s="10">
        <v>250</v>
      </c>
      <c r="F107" s="2"/>
      <c r="G107" s="1">
        <f t="shared" si="15"/>
        <v>0</v>
      </c>
      <c r="H107" s="31" t="e">
        <f t="shared" si="12"/>
        <v>#DIV/0!</v>
      </c>
    </row>
    <row r="108" spans="1:8" ht="24" x14ac:dyDescent="0.25">
      <c r="A108" s="11" t="s">
        <v>92</v>
      </c>
      <c r="B108" s="11" t="s">
        <v>248</v>
      </c>
      <c r="C108" s="13" t="s">
        <v>233</v>
      </c>
      <c r="D108" s="9" t="s">
        <v>116</v>
      </c>
      <c r="E108" s="10">
        <v>3</v>
      </c>
      <c r="F108" s="2"/>
      <c r="G108" s="1">
        <f t="shared" si="13"/>
        <v>0</v>
      </c>
      <c r="H108" s="31" t="e">
        <f t="shared" si="12"/>
        <v>#DIV/0!</v>
      </c>
    </row>
    <row r="109" spans="1:8" ht="24" x14ac:dyDescent="0.25">
      <c r="A109" s="11" t="s">
        <v>93</v>
      </c>
      <c r="B109" s="11" t="s">
        <v>259</v>
      </c>
      <c r="C109" s="13" t="s">
        <v>234</v>
      </c>
      <c r="D109" s="9" t="s">
        <v>146</v>
      </c>
      <c r="E109" s="10">
        <v>250</v>
      </c>
      <c r="F109" s="2"/>
      <c r="G109" s="1">
        <f t="shared" ref="G109:G111" si="16">ROUND((E109*F109),2)</f>
        <v>0</v>
      </c>
      <c r="H109" s="31" t="e">
        <f t="shared" si="12"/>
        <v>#DIV/0!</v>
      </c>
    </row>
    <row r="110" spans="1:8" ht="36" x14ac:dyDescent="0.25">
      <c r="A110" s="11" t="s">
        <v>94</v>
      </c>
      <c r="B110" s="11" t="s">
        <v>260</v>
      </c>
      <c r="C110" s="13" t="s">
        <v>235</v>
      </c>
      <c r="D110" s="9" t="s">
        <v>146</v>
      </c>
      <c r="E110" s="10">
        <v>7</v>
      </c>
      <c r="F110" s="2"/>
      <c r="G110" s="1">
        <f t="shared" si="16"/>
        <v>0</v>
      </c>
      <c r="H110" s="31" t="e">
        <f t="shared" si="12"/>
        <v>#DIV/0!</v>
      </c>
    </row>
    <row r="111" spans="1:8" ht="36" x14ac:dyDescent="0.25">
      <c r="A111" s="11" t="s">
        <v>95</v>
      </c>
      <c r="B111" s="11" t="s">
        <v>250</v>
      </c>
      <c r="C111" s="13" t="s">
        <v>236</v>
      </c>
      <c r="D111" s="9" t="s">
        <v>110</v>
      </c>
      <c r="E111" s="10">
        <v>18</v>
      </c>
      <c r="F111" s="2"/>
      <c r="G111" s="1">
        <f t="shared" si="16"/>
        <v>0</v>
      </c>
      <c r="H111" s="31" t="e">
        <f t="shared" si="12"/>
        <v>#DIV/0!</v>
      </c>
    </row>
    <row r="112" spans="1:8" ht="36" x14ac:dyDescent="0.25">
      <c r="A112" s="11" t="s">
        <v>96</v>
      </c>
      <c r="B112" s="11" t="s">
        <v>261</v>
      </c>
      <c r="C112" s="13" t="s">
        <v>237</v>
      </c>
      <c r="D112" s="9" t="s">
        <v>196</v>
      </c>
      <c r="E112" s="10">
        <v>1</v>
      </c>
      <c r="F112" s="2"/>
      <c r="G112" s="1">
        <f t="shared" si="13"/>
        <v>0</v>
      </c>
      <c r="H112" s="31" t="e">
        <f t="shared" si="12"/>
        <v>#DIV/0!</v>
      </c>
    </row>
    <row r="113" spans="1:11" ht="36" x14ac:dyDescent="0.25">
      <c r="A113" s="11" t="s">
        <v>97</v>
      </c>
      <c r="B113" s="11" t="s">
        <v>249</v>
      </c>
      <c r="C113" s="13" t="s">
        <v>238</v>
      </c>
      <c r="D113" s="9" t="s">
        <v>110</v>
      </c>
      <c r="E113" s="10">
        <v>1</v>
      </c>
      <c r="F113" s="2"/>
      <c r="G113" s="1">
        <f t="shared" si="13"/>
        <v>0</v>
      </c>
      <c r="H113" s="31" t="e">
        <f t="shared" si="12"/>
        <v>#DIV/0!</v>
      </c>
    </row>
    <row r="114" spans="1:11" ht="30" customHeight="1" x14ac:dyDescent="0.25">
      <c r="A114" s="46" t="s">
        <v>14</v>
      </c>
      <c r="B114" s="47"/>
      <c r="C114" s="47"/>
      <c r="D114" s="47"/>
      <c r="E114" s="47"/>
      <c r="F114" s="48"/>
      <c r="G114" s="33">
        <f>ROUND((SUM(G91:G113)),2)</f>
        <v>0</v>
      </c>
      <c r="H114" s="34" t="e">
        <f t="shared" si="12"/>
        <v>#DIV/0!</v>
      </c>
    </row>
    <row r="115" spans="1:11" x14ac:dyDescent="0.25">
      <c r="A115" s="49"/>
      <c r="B115" s="50"/>
      <c r="C115" s="50"/>
      <c r="D115" s="50"/>
      <c r="E115" s="50"/>
      <c r="F115" s="50"/>
      <c r="G115" s="50"/>
      <c r="H115" s="51"/>
    </row>
    <row r="116" spans="1:11" ht="20.100000000000001" customHeight="1" x14ac:dyDescent="0.25">
      <c r="A116" s="30">
        <v>11</v>
      </c>
      <c r="B116" s="52" t="s">
        <v>74</v>
      </c>
      <c r="C116" s="52"/>
      <c r="D116" s="9"/>
      <c r="E116" s="10"/>
      <c r="F116" s="2"/>
      <c r="G116" s="1"/>
      <c r="H116" s="32"/>
      <c r="I116" s="7"/>
      <c r="J116" s="7"/>
      <c r="K116" s="7"/>
    </row>
    <row r="117" spans="1:11" ht="24" x14ac:dyDescent="0.25">
      <c r="A117" s="11" t="s">
        <v>98</v>
      </c>
      <c r="B117" s="11" t="s">
        <v>185</v>
      </c>
      <c r="C117" s="13" t="s">
        <v>172</v>
      </c>
      <c r="D117" s="9" t="s">
        <v>148</v>
      </c>
      <c r="E117" s="10">
        <v>2</v>
      </c>
      <c r="F117" s="2"/>
      <c r="G117" s="1">
        <f t="shared" ref="G117:G119" si="17">ROUND((E117*F117),2)</f>
        <v>0</v>
      </c>
      <c r="H117" s="31" t="e">
        <f t="shared" ref="H117:H120" si="18">G117*100/$G$122</f>
        <v>#DIV/0!</v>
      </c>
      <c r="I117" s="7"/>
      <c r="J117" s="7"/>
      <c r="K117" s="7"/>
    </row>
    <row r="118" spans="1:11" ht="36" x14ac:dyDescent="0.25">
      <c r="A118" s="11" t="s">
        <v>99</v>
      </c>
      <c r="B118" s="11" t="s">
        <v>184</v>
      </c>
      <c r="C118" s="13" t="s">
        <v>173</v>
      </c>
      <c r="D118" s="9" t="s">
        <v>148</v>
      </c>
      <c r="E118" s="10">
        <v>2</v>
      </c>
      <c r="F118" s="2"/>
      <c r="G118" s="1">
        <f t="shared" si="17"/>
        <v>0</v>
      </c>
      <c r="H118" s="31" t="e">
        <f t="shared" si="18"/>
        <v>#DIV/0!</v>
      </c>
      <c r="I118" s="7"/>
      <c r="J118" s="7"/>
      <c r="K118" s="7"/>
    </row>
    <row r="119" spans="1:11" ht="48" x14ac:dyDescent="0.25">
      <c r="A119" s="11" t="s">
        <v>100</v>
      </c>
      <c r="B119" s="11" t="s">
        <v>181</v>
      </c>
      <c r="C119" s="13" t="s">
        <v>178</v>
      </c>
      <c r="D119" s="9" t="s">
        <v>146</v>
      </c>
      <c r="E119" s="10">
        <v>153</v>
      </c>
      <c r="F119" s="2"/>
      <c r="G119" s="1">
        <f t="shared" si="17"/>
        <v>0</v>
      </c>
      <c r="H119" s="31" t="e">
        <f t="shared" si="18"/>
        <v>#DIV/0!</v>
      </c>
      <c r="I119" s="7"/>
      <c r="J119" s="7"/>
      <c r="K119" s="7"/>
    </row>
    <row r="120" spans="1:11" ht="30" customHeight="1" x14ac:dyDescent="0.25">
      <c r="A120" s="46" t="s">
        <v>14</v>
      </c>
      <c r="B120" s="47"/>
      <c r="C120" s="47"/>
      <c r="D120" s="47"/>
      <c r="E120" s="47"/>
      <c r="F120" s="48"/>
      <c r="G120" s="33">
        <f>SUM(G117:G119)</f>
        <v>0</v>
      </c>
      <c r="H120" s="34" t="e">
        <f t="shared" si="18"/>
        <v>#DIV/0!</v>
      </c>
    </row>
    <row r="121" spans="1:11" x14ac:dyDescent="0.25">
      <c r="A121" s="40"/>
      <c r="B121" s="41"/>
      <c r="C121" s="41"/>
      <c r="D121" s="41"/>
      <c r="E121" s="41"/>
      <c r="F121" s="41"/>
      <c r="G121" s="41"/>
      <c r="H121" s="42"/>
    </row>
    <row r="122" spans="1:11" ht="30" customHeight="1" x14ac:dyDescent="0.25">
      <c r="A122" s="62" t="s">
        <v>101</v>
      </c>
      <c r="B122" s="62"/>
      <c r="C122" s="62"/>
      <c r="D122" s="62"/>
      <c r="E122" s="62"/>
      <c r="F122" s="62"/>
      <c r="G122" s="37">
        <f>G16+G27+G35+G42+G53+G63+G71+G79+G88+G114+G120</f>
        <v>0</v>
      </c>
      <c r="H122" s="38" t="e">
        <f>H16+H27+H35+H42+H53+H63+H71+H79+H88+H114+H120</f>
        <v>#DIV/0!</v>
      </c>
    </row>
  </sheetData>
  <sheetProtection selectLockedCells="1"/>
  <mergeCells count="55">
    <mergeCell ref="A122:F122"/>
    <mergeCell ref="B3:H3"/>
    <mergeCell ref="A1:H2"/>
    <mergeCell ref="B116:C116"/>
    <mergeCell ref="G10:G11"/>
    <mergeCell ref="D10:D11"/>
    <mergeCell ref="E10:E11"/>
    <mergeCell ref="B90:C90"/>
    <mergeCell ref="A10:A11"/>
    <mergeCell ref="C10:C11"/>
    <mergeCell ref="B73:C73"/>
    <mergeCell ref="B55:C55"/>
    <mergeCell ref="B18:C18"/>
    <mergeCell ref="B44:C44"/>
    <mergeCell ref="B4:H4"/>
    <mergeCell ref="B5:H5"/>
    <mergeCell ref="B6:H6"/>
    <mergeCell ref="A9:H9"/>
    <mergeCell ref="B10:B11"/>
    <mergeCell ref="F10:F11"/>
    <mergeCell ref="H10:H11"/>
    <mergeCell ref="B8:H8"/>
    <mergeCell ref="B7:H7"/>
    <mergeCell ref="A12:H12"/>
    <mergeCell ref="A31:H31"/>
    <mergeCell ref="A65:H66"/>
    <mergeCell ref="A28:H28"/>
    <mergeCell ref="A64:H64"/>
    <mergeCell ref="B13:C13"/>
    <mergeCell ref="B32:C32"/>
    <mergeCell ref="A29:H30"/>
    <mergeCell ref="B37:C37"/>
    <mergeCell ref="A16:F16"/>
    <mergeCell ref="A27:F27"/>
    <mergeCell ref="A35:F35"/>
    <mergeCell ref="A53:F53"/>
    <mergeCell ref="A63:F63"/>
    <mergeCell ref="A17:H17"/>
    <mergeCell ref="A36:H36"/>
    <mergeCell ref="A121:H121"/>
    <mergeCell ref="A42:F42"/>
    <mergeCell ref="A71:F71"/>
    <mergeCell ref="A79:F79"/>
    <mergeCell ref="A88:F88"/>
    <mergeCell ref="A114:F114"/>
    <mergeCell ref="A120:F120"/>
    <mergeCell ref="A80:H80"/>
    <mergeCell ref="A89:H89"/>
    <mergeCell ref="A115:H115"/>
    <mergeCell ref="A43:H43"/>
    <mergeCell ref="A54:H54"/>
    <mergeCell ref="A72:H72"/>
    <mergeCell ref="B81:C81"/>
    <mergeCell ref="A67:H67"/>
    <mergeCell ref="B68:C68"/>
  </mergeCells>
  <phoneticPr fontId="16" type="noConversion"/>
  <printOptions horizontalCentered="1" verticalCentered="1"/>
  <pageMargins left="0.39370078740157483" right="0.39370078740157483" top="1.1811023622047245" bottom="0.78740157480314965" header="0.19685039370078741" footer="0.19685039370078741"/>
  <pageSetup paperSize="9" scale="55" orientation="portrait" horizontalDpi="4294967295" verticalDpi="4294967295" r:id="rId1"/>
  <headerFooter>
    <oddFooter>&amp;C&amp;"Arial,Normal"&amp;9Página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tabSelected="1" zoomScale="90" zoomScaleNormal="90" zoomScaleSheetLayoutView="100" workbookViewId="0">
      <selection activeCell="Q8" sqref="Q8"/>
    </sheetView>
  </sheetViews>
  <sheetFormatPr defaultRowHeight="15" x14ac:dyDescent="0.25"/>
  <cols>
    <col min="1" max="1" width="14.5703125" customWidth="1"/>
    <col min="5" max="5" width="12.28515625" customWidth="1"/>
    <col min="6" max="6" width="12.7109375" customWidth="1"/>
    <col min="7" max="7" width="12.85546875" customWidth="1"/>
    <col min="8" max="8" width="13.5703125" customWidth="1"/>
    <col min="9" max="9" width="13.42578125" customWidth="1"/>
    <col min="10" max="10" width="14.5703125" customWidth="1"/>
    <col min="11" max="11" width="12.7109375" bestFit="1" customWidth="1"/>
    <col min="12" max="12" width="18.7109375" customWidth="1"/>
  </cols>
  <sheetData>
    <row r="1" spans="1:12" ht="24.95" customHeight="1" x14ac:dyDescent="0.25">
      <c r="A1" s="89" t="s">
        <v>38</v>
      </c>
      <c r="B1" s="89"/>
      <c r="C1" s="89"/>
      <c r="D1" s="89"/>
      <c r="E1" s="89"/>
      <c r="F1" s="89"/>
      <c r="G1" s="89"/>
      <c r="H1" s="89"/>
      <c r="I1" s="89"/>
      <c r="J1" s="89"/>
      <c r="K1" s="89"/>
      <c r="L1" s="89"/>
    </row>
    <row r="2" spans="1:12" ht="24.95" customHeight="1" x14ac:dyDescent="0.25">
      <c r="A2" s="89"/>
      <c r="B2" s="89"/>
      <c r="C2" s="89"/>
      <c r="D2" s="89"/>
      <c r="E2" s="89"/>
      <c r="F2" s="89"/>
      <c r="G2" s="89"/>
      <c r="H2" s="89"/>
      <c r="I2" s="89"/>
      <c r="J2" s="89"/>
      <c r="K2" s="89"/>
      <c r="L2" s="89"/>
    </row>
    <row r="3" spans="1:12" ht="7.5" customHeight="1" x14ac:dyDescent="0.25">
      <c r="A3" s="89"/>
      <c r="B3" s="89"/>
      <c r="C3" s="89"/>
      <c r="D3" s="89"/>
      <c r="E3" s="89"/>
      <c r="F3" s="89"/>
      <c r="G3" s="89"/>
      <c r="H3" s="89"/>
      <c r="I3" s="89"/>
      <c r="J3" s="89"/>
      <c r="K3" s="89"/>
      <c r="L3" s="89"/>
    </row>
    <row r="4" spans="1:12" ht="24.95" customHeight="1" x14ac:dyDescent="0.25">
      <c r="A4" s="15" t="s">
        <v>7</v>
      </c>
      <c r="B4" s="68" t="str">
        <f>ORÇAMENTO!B3</f>
        <v>CONTRATAÇÃO DE OBRA DE CONSTRUÇÃO DE CALÇADAS NA RUA ANTÔNIO MILANEZ E EXECUÇÃO DE PASSARELA METÁLICA ANEXA À PONTE SOBRE O RIO MANOEL ALVES QUE LIGAM AS LOCALIDADES DE SANGA DAS PEDRAS, SANTA LUZIA E SANTA BÁRBARA NO MUNICÍPIO DE MORRO GRANDE/SC.</v>
      </c>
      <c r="C4" s="68"/>
      <c r="D4" s="68"/>
      <c r="E4" s="68"/>
      <c r="F4" s="68"/>
      <c r="G4" s="68"/>
      <c r="H4" s="68"/>
      <c r="I4" s="68"/>
      <c r="J4" s="68"/>
      <c r="K4" s="68"/>
      <c r="L4" s="68"/>
    </row>
    <row r="5" spans="1:12" ht="24.95" customHeight="1" x14ac:dyDescent="0.25">
      <c r="A5" s="15" t="s">
        <v>8</v>
      </c>
      <c r="B5" s="63" t="str">
        <f>ORÇAMENTO!B4</f>
        <v>RUA ANTÔNIO MILANEZ, CENTRO, MORRO GRANDE - SC, 88925-000</v>
      </c>
      <c r="C5" s="63"/>
      <c r="D5" s="63"/>
      <c r="E5" s="63"/>
      <c r="F5" s="63"/>
      <c r="G5" s="63"/>
      <c r="H5" s="63"/>
      <c r="I5" s="63"/>
      <c r="J5" s="63"/>
      <c r="K5" s="63"/>
      <c r="L5" s="63"/>
    </row>
    <row r="6" spans="1:12" ht="24.95" customHeight="1" x14ac:dyDescent="0.25">
      <c r="A6" s="15" t="s">
        <v>9</v>
      </c>
      <c r="B6" s="69">
        <f>ORÇAMENTO!B5</f>
        <v>0</v>
      </c>
      <c r="C6" s="69"/>
      <c r="D6" s="69"/>
      <c r="E6" s="69"/>
      <c r="F6" s="69"/>
      <c r="G6" s="69"/>
      <c r="H6" s="69"/>
      <c r="I6" s="69"/>
      <c r="J6" s="69"/>
      <c r="K6" s="69"/>
      <c r="L6" s="69"/>
    </row>
    <row r="7" spans="1:12" ht="24.95" customHeight="1" x14ac:dyDescent="0.25">
      <c r="A7" s="15" t="s">
        <v>10</v>
      </c>
      <c r="B7" s="70">
        <f>ORÇAMENTO!B6</f>
        <v>0.24030000000000001</v>
      </c>
      <c r="C7" s="70"/>
      <c r="D7" s="70"/>
      <c r="E7" s="70"/>
      <c r="F7" s="70"/>
      <c r="G7" s="70"/>
      <c r="H7" s="70"/>
      <c r="I7" s="70"/>
      <c r="J7" s="70"/>
      <c r="K7" s="70"/>
      <c r="L7" s="70"/>
    </row>
    <row r="8" spans="1:12" ht="24.95" customHeight="1" x14ac:dyDescent="0.25">
      <c r="A8" s="14" t="s">
        <v>136</v>
      </c>
      <c r="B8" s="63">
        <f>ORÇAMENTO!B7</f>
        <v>0</v>
      </c>
      <c r="C8" s="63"/>
      <c r="D8" s="63"/>
      <c r="E8" s="63"/>
      <c r="F8" s="63"/>
      <c r="G8" s="63"/>
      <c r="H8" s="63"/>
      <c r="I8" s="63"/>
      <c r="J8" s="63"/>
      <c r="K8" s="63"/>
      <c r="L8" s="63"/>
    </row>
    <row r="9" spans="1:12" ht="24.95" customHeight="1" x14ac:dyDescent="0.25">
      <c r="A9" s="15" t="s">
        <v>137</v>
      </c>
      <c r="B9" s="63">
        <f>ORÇAMENTO!B8</f>
        <v>0</v>
      </c>
      <c r="C9" s="63"/>
      <c r="D9" s="63"/>
      <c r="E9" s="63"/>
      <c r="F9" s="63"/>
      <c r="G9" s="63"/>
      <c r="H9" s="63"/>
      <c r="I9" s="63"/>
      <c r="J9" s="63"/>
      <c r="K9" s="63"/>
      <c r="L9" s="63"/>
    </row>
    <row r="10" spans="1:12" ht="24.95" customHeight="1" x14ac:dyDescent="0.25">
      <c r="A10" s="71"/>
      <c r="B10" s="71"/>
      <c r="C10" s="71"/>
      <c r="D10" s="71"/>
      <c r="E10" s="71"/>
      <c r="F10" s="71"/>
      <c r="G10" s="71"/>
      <c r="H10" s="71"/>
      <c r="I10" s="71"/>
      <c r="J10" s="71"/>
      <c r="K10" s="71"/>
      <c r="L10" s="71"/>
    </row>
    <row r="11" spans="1:12" ht="24.95" customHeight="1" x14ac:dyDescent="0.25">
      <c r="A11" s="79" t="s">
        <v>4</v>
      </c>
      <c r="B11" s="79" t="s">
        <v>39</v>
      </c>
      <c r="C11" s="79"/>
      <c r="D11" s="79"/>
      <c r="E11" s="73" t="s">
        <v>40</v>
      </c>
      <c r="F11" s="73"/>
      <c r="G11" s="73"/>
      <c r="H11" s="73"/>
      <c r="I11" s="73"/>
      <c r="J11" s="73"/>
      <c r="K11" s="79" t="s">
        <v>41</v>
      </c>
      <c r="L11" s="79"/>
    </row>
    <row r="12" spans="1:12" ht="24.95" customHeight="1" x14ac:dyDescent="0.25">
      <c r="A12" s="79"/>
      <c r="B12" s="79"/>
      <c r="C12" s="79"/>
      <c r="D12" s="79"/>
      <c r="E12" s="80" t="s">
        <v>42</v>
      </c>
      <c r="F12" s="80"/>
      <c r="G12" s="80" t="s">
        <v>43</v>
      </c>
      <c r="H12" s="80"/>
      <c r="I12" s="80" t="s">
        <v>44</v>
      </c>
      <c r="J12" s="80"/>
      <c r="K12" s="79"/>
      <c r="L12" s="79"/>
    </row>
    <row r="13" spans="1:12" ht="24.95" customHeight="1" x14ac:dyDescent="0.25">
      <c r="A13" s="79"/>
      <c r="B13" s="79"/>
      <c r="C13" s="79"/>
      <c r="D13" s="79"/>
      <c r="E13" s="39" t="s">
        <v>45</v>
      </c>
      <c r="F13" s="39" t="s">
        <v>34</v>
      </c>
      <c r="G13" s="39" t="s">
        <v>45</v>
      </c>
      <c r="H13" s="39" t="s">
        <v>34</v>
      </c>
      <c r="I13" s="39" t="s">
        <v>45</v>
      </c>
      <c r="J13" s="39" t="s">
        <v>34</v>
      </c>
      <c r="K13" s="25" t="s">
        <v>45</v>
      </c>
      <c r="L13" s="25" t="s">
        <v>34</v>
      </c>
    </row>
    <row r="14" spans="1:12" ht="24.95" customHeight="1" x14ac:dyDescent="0.25">
      <c r="A14" s="18">
        <v>1</v>
      </c>
      <c r="B14" s="72" t="str">
        <f>ORÇAMENTO!B13</f>
        <v>ADMINISTRAÇÃO  LOCAL DE OBRA</v>
      </c>
      <c r="C14" s="72"/>
      <c r="D14" s="72"/>
      <c r="E14" s="26">
        <f>ROUND((K14*F14),2)</f>
        <v>0</v>
      </c>
      <c r="F14" s="27">
        <v>0.11749999999999999</v>
      </c>
      <c r="G14" s="26">
        <f>ROUND((K14*H14),2)</f>
        <v>0</v>
      </c>
      <c r="H14" s="27">
        <v>0.51619999999999999</v>
      </c>
      <c r="I14" s="26">
        <f>ROUND((K14*J14),2)</f>
        <v>0</v>
      </c>
      <c r="J14" s="27">
        <v>0.36630000000000001</v>
      </c>
      <c r="K14" s="26">
        <f>ORÇAMENTO!G16</f>
        <v>0</v>
      </c>
      <c r="L14" s="26" t="e">
        <f t="shared" ref="L14:L24" si="0">K14*$L$25/$K$25</f>
        <v>#DIV/0!</v>
      </c>
    </row>
    <row r="15" spans="1:12" ht="24.95" customHeight="1" x14ac:dyDescent="0.25">
      <c r="A15" s="18">
        <v>2</v>
      </c>
      <c r="B15" s="72" t="str">
        <f>ORÇAMENTO!B18</f>
        <v>INSTALAÇÕES PROVISÓRIAS E CANTEIRO DE OBRAS</v>
      </c>
      <c r="C15" s="72"/>
      <c r="D15" s="72"/>
      <c r="E15" s="26">
        <f t="shared" ref="E15:E21" si="1">ROUND((K15*F15),2)</f>
        <v>0</v>
      </c>
      <c r="F15" s="28">
        <v>1</v>
      </c>
      <c r="G15" s="26"/>
      <c r="H15" s="27"/>
      <c r="I15" s="26"/>
      <c r="J15" s="27"/>
      <c r="K15" s="26">
        <f>ORÇAMENTO!G27</f>
        <v>0</v>
      </c>
      <c r="L15" s="26" t="e">
        <f t="shared" si="0"/>
        <v>#DIV/0!</v>
      </c>
    </row>
    <row r="16" spans="1:12" ht="24.95" customHeight="1" x14ac:dyDescent="0.25">
      <c r="A16" s="18">
        <v>3</v>
      </c>
      <c r="B16" s="72" t="str">
        <f>ORÇAMENTO!B32</f>
        <v>SERVIÇOS INICIAIS</v>
      </c>
      <c r="C16" s="72"/>
      <c r="D16" s="72"/>
      <c r="E16" s="26">
        <f t="shared" si="1"/>
        <v>0</v>
      </c>
      <c r="F16" s="28">
        <v>1</v>
      </c>
      <c r="G16" s="26"/>
      <c r="H16" s="28"/>
      <c r="I16" s="26"/>
      <c r="J16" s="28"/>
      <c r="K16" s="26">
        <f>ORÇAMENTO!G35</f>
        <v>0</v>
      </c>
      <c r="L16" s="26" t="e">
        <f t="shared" si="0"/>
        <v>#DIV/0!</v>
      </c>
    </row>
    <row r="17" spans="1:12" ht="24.95" customHeight="1" x14ac:dyDescent="0.25">
      <c r="A17" s="18">
        <v>4</v>
      </c>
      <c r="B17" s="72" t="str">
        <f>ORÇAMENTO!B37</f>
        <v>DRENAGEM PLUVIAL</v>
      </c>
      <c r="C17" s="72"/>
      <c r="D17" s="72"/>
      <c r="E17" s="26">
        <f t="shared" si="1"/>
        <v>0</v>
      </c>
      <c r="F17" s="28">
        <v>1</v>
      </c>
      <c r="G17" s="26"/>
      <c r="H17" s="28"/>
      <c r="I17" s="26"/>
      <c r="J17" s="28"/>
      <c r="K17" s="26">
        <f>ORÇAMENTO!G42</f>
        <v>0</v>
      </c>
      <c r="L17" s="26" t="e">
        <f t="shared" si="0"/>
        <v>#DIV/0!</v>
      </c>
    </row>
    <row r="18" spans="1:12" ht="24.95" customHeight="1" x14ac:dyDescent="0.25">
      <c r="A18" s="18">
        <v>5</v>
      </c>
      <c r="B18" s="72" t="str">
        <f>ORÇAMENTO!B44</f>
        <v>CALÇADAS</v>
      </c>
      <c r="C18" s="72"/>
      <c r="D18" s="72"/>
      <c r="E18" s="26">
        <f t="shared" si="1"/>
        <v>0</v>
      </c>
      <c r="F18" s="28">
        <v>0.4</v>
      </c>
      <c r="G18" s="26">
        <f t="shared" ref="G18:G22" si="2">ROUND((K18*H18),2)</f>
        <v>0</v>
      </c>
      <c r="H18" s="28">
        <v>0.6</v>
      </c>
      <c r="I18" s="26"/>
      <c r="J18" s="28"/>
      <c r="K18" s="26">
        <f>ORÇAMENTO!G53</f>
        <v>0</v>
      </c>
      <c r="L18" s="26" t="e">
        <f t="shared" si="0"/>
        <v>#DIV/0!</v>
      </c>
    </row>
    <row r="19" spans="1:12" ht="24.95" customHeight="1" x14ac:dyDescent="0.25">
      <c r="A19" s="18">
        <v>6</v>
      </c>
      <c r="B19" s="72" t="str">
        <f>ORÇAMENTO!B55</f>
        <v>SINALIZAÇÃO VIÁRIA</v>
      </c>
      <c r="C19" s="72"/>
      <c r="D19" s="72"/>
      <c r="E19" s="26"/>
      <c r="F19" s="28"/>
      <c r="G19" s="26"/>
      <c r="H19" s="28"/>
      <c r="I19" s="26">
        <f t="shared" ref="I19:I24" si="3">ROUND((K19*J19),2)</f>
        <v>0</v>
      </c>
      <c r="J19" s="28">
        <v>1</v>
      </c>
      <c r="K19" s="26">
        <f>ORÇAMENTO!G63</f>
        <v>0</v>
      </c>
      <c r="L19" s="26" t="e">
        <f t="shared" si="0"/>
        <v>#DIV/0!</v>
      </c>
    </row>
    <row r="20" spans="1:12" ht="24.95" customHeight="1" x14ac:dyDescent="0.25">
      <c r="A20" s="18">
        <v>7</v>
      </c>
      <c r="B20" s="72" t="str">
        <f>ORÇAMENTO!B68</f>
        <v>SERVIÇOS INICIAIS</v>
      </c>
      <c r="C20" s="72"/>
      <c r="D20" s="72"/>
      <c r="E20" s="26">
        <f t="shared" si="1"/>
        <v>0</v>
      </c>
      <c r="F20" s="28">
        <v>1</v>
      </c>
      <c r="G20" s="26"/>
      <c r="H20" s="28"/>
      <c r="I20" s="26"/>
      <c r="J20" s="27"/>
      <c r="K20" s="26">
        <f>ORÇAMENTO!G71</f>
        <v>0</v>
      </c>
      <c r="L20" s="26" t="e">
        <f t="shared" si="0"/>
        <v>#DIV/0!</v>
      </c>
    </row>
    <row r="21" spans="1:12" ht="24.95" customHeight="1" x14ac:dyDescent="0.25">
      <c r="A21" s="18">
        <v>8</v>
      </c>
      <c r="B21" s="72" t="str">
        <f>ORÇAMENTO!B73</f>
        <v>ESTRUTURAS DE CONCRETO ARMADO</v>
      </c>
      <c r="C21" s="72"/>
      <c r="D21" s="72"/>
      <c r="E21" s="26">
        <f t="shared" si="1"/>
        <v>0</v>
      </c>
      <c r="F21" s="28">
        <v>1</v>
      </c>
      <c r="G21" s="26"/>
      <c r="H21" s="28"/>
      <c r="I21" s="26"/>
      <c r="J21" s="28"/>
      <c r="K21" s="26">
        <f>ORÇAMENTO!G79</f>
        <v>0</v>
      </c>
      <c r="L21" s="26" t="e">
        <f t="shared" si="0"/>
        <v>#DIV/0!</v>
      </c>
    </row>
    <row r="22" spans="1:12" ht="24.95" customHeight="1" x14ac:dyDescent="0.25">
      <c r="A22" s="18">
        <v>9</v>
      </c>
      <c r="B22" s="72" t="str">
        <f>ORÇAMENTO!B81</f>
        <v>ESTRUTURAS METÁLICAS</v>
      </c>
      <c r="C22" s="72"/>
      <c r="D22" s="72"/>
      <c r="E22" s="26"/>
      <c r="F22" s="28"/>
      <c r="G22" s="26">
        <f t="shared" si="2"/>
        <v>0</v>
      </c>
      <c r="H22" s="28">
        <v>0.6</v>
      </c>
      <c r="I22" s="26">
        <f t="shared" si="3"/>
        <v>0</v>
      </c>
      <c r="J22" s="28">
        <v>0.4</v>
      </c>
      <c r="K22" s="26">
        <f>ORÇAMENTO!G88</f>
        <v>0</v>
      </c>
      <c r="L22" s="26" t="e">
        <f t="shared" si="0"/>
        <v>#DIV/0!</v>
      </c>
    </row>
    <row r="23" spans="1:12" ht="24.95" customHeight="1" x14ac:dyDescent="0.25">
      <c r="A23" s="18">
        <v>10</v>
      </c>
      <c r="B23" s="72" t="str">
        <f>ORÇAMENTO!B90</f>
        <v>INSTALAÇÕES ELÉTRICAS</v>
      </c>
      <c r="C23" s="72"/>
      <c r="D23" s="72"/>
      <c r="E23" s="26"/>
      <c r="F23" s="28"/>
      <c r="G23" s="26"/>
      <c r="H23" s="28"/>
      <c r="I23" s="26">
        <f t="shared" si="3"/>
        <v>0</v>
      </c>
      <c r="J23" s="28">
        <v>1</v>
      </c>
      <c r="K23" s="26">
        <f>ORÇAMENTO!G114</f>
        <v>0</v>
      </c>
      <c r="L23" s="26" t="e">
        <f t="shared" si="0"/>
        <v>#DIV/0!</v>
      </c>
    </row>
    <row r="24" spans="1:12" ht="24.95" customHeight="1" x14ac:dyDescent="0.25">
      <c r="A24" s="18">
        <v>11</v>
      </c>
      <c r="B24" s="72" t="str">
        <f>ORÇAMENTO!B116</f>
        <v>SINALIZAÇÃO VIÁRIA</v>
      </c>
      <c r="C24" s="72"/>
      <c r="D24" s="72"/>
      <c r="E24" s="26"/>
      <c r="F24" s="28"/>
      <c r="G24" s="26"/>
      <c r="H24" s="28"/>
      <c r="I24" s="26">
        <f t="shared" si="3"/>
        <v>0</v>
      </c>
      <c r="J24" s="28">
        <v>1</v>
      </c>
      <c r="K24" s="26">
        <f>ORÇAMENTO!G120</f>
        <v>0</v>
      </c>
      <c r="L24" s="26" t="e">
        <f t="shared" si="0"/>
        <v>#DIV/0!</v>
      </c>
    </row>
    <row r="25" spans="1:12" ht="24.95" customHeight="1" x14ac:dyDescent="0.25">
      <c r="A25" s="78"/>
      <c r="B25" s="66" t="s">
        <v>46</v>
      </c>
      <c r="C25" s="66"/>
      <c r="D25" s="66"/>
      <c r="E25" s="74">
        <f>SUM(E14:E24)</f>
        <v>0</v>
      </c>
      <c r="F25" s="74"/>
      <c r="G25" s="77">
        <f>SUM(G14:G24)</f>
        <v>0</v>
      </c>
      <c r="H25" s="77"/>
      <c r="I25" s="77">
        <f>SUM(I14:I24)</f>
        <v>0</v>
      </c>
      <c r="J25" s="77"/>
      <c r="K25" s="29">
        <f>SUM(K14:K24)</f>
        <v>0</v>
      </c>
      <c r="L25" s="29">
        <v>100</v>
      </c>
    </row>
    <row r="26" spans="1:12" ht="24.95" customHeight="1" x14ac:dyDescent="0.25">
      <c r="A26" s="78"/>
      <c r="B26" s="66" t="s">
        <v>47</v>
      </c>
      <c r="C26" s="66"/>
      <c r="D26" s="66"/>
      <c r="E26" s="74">
        <f>E25</f>
        <v>0</v>
      </c>
      <c r="F26" s="74"/>
      <c r="G26" s="77">
        <f>E26+G25</f>
        <v>0</v>
      </c>
      <c r="H26" s="77"/>
      <c r="I26" s="77">
        <f>G26+I25</f>
        <v>0</v>
      </c>
      <c r="J26" s="77"/>
      <c r="K26" s="82"/>
      <c r="L26" s="83"/>
    </row>
    <row r="27" spans="1:12" ht="24.95" customHeight="1" x14ac:dyDescent="0.25">
      <c r="A27" s="78"/>
      <c r="B27" s="76" t="s">
        <v>48</v>
      </c>
      <c r="C27" s="76"/>
      <c r="D27" s="76"/>
      <c r="E27" s="75" t="e">
        <f>(E25*100/$K$25)</f>
        <v>#DIV/0!</v>
      </c>
      <c r="F27" s="75"/>
      <c r="G27" s="75" t="e">
        <f>(G25*100/$K$25)</f>
        <v>#DIV/0!</v>
      </c>
      <c r="H27" s="75"/>
      <c r="I27" s="75" t="e">
        <f>(I25*100/$K$25)</f>
        <v>#DIV/0!</v>
      </c>
      <c r="J27" s="75"/>
      <c r="K27" s="84"/>
      <c r="L27" s="85"/>
    </row>
    <row r="28" spans="1:12" ht="24.95" customHeight="1" x14ac:dyDescent="0.25">
      <c r="A28" s="78"/>
      <c r="B28" s="76" t="s">
        <v>49</v>
      </c>
      <c r="C28" s="76"/>
      <c r="D28" s="76"/>
      <c r="E28" s="75" t="e">
        <f>E26*100/$K$25</f>
        <v>#DIV/0!</v>
      </c>
      <c r="F28" s="75"/>
      <c r="G28" s="81" t="e">
        <f>SUM(E28+G27)</f>
        <v>#DIV/0!</v>
      </c>
      <c r="H28" s="81"/>
      <c r="I28" s="81" t="e">
        <f>SUM(G28+I27)</f>
        <v>#DIV/0!</v>
      </c>
      <c r="J28" s="81"/>
      <c r="K28" s="86"/>
      <c r="L28" s="87"/>
    </row>
    <row r="29" spans="1:12" ht="24.95" customHeight="1" x14ac:dyDescent="0.25"/>
  </sheetData>
  <mergeCells count="44">
    <mergeCell ref="A25:A28"/>
    <mergeCell ref="B25:D25"/>
    <mergeCell ref="A11:A13"/>
    <mergeCell ref="B11:D13"/>
    <mergeCell ref="K11:L12"/>
    <mergeCell ref="E12:F12"/>
    <mergeCell ref="G12:H12"/>
    <mergeCell ref="I12:J12"/>
    <mergeCell ref="G28:H28"/>
    <mergeCell ref="I28:J28"/>
    <mergeCell ref="G25:H25"/>
    <mergeCell ref="I25:J25"/>
    <mergeCell ref="K26:L28"/>
    <mergeCell ref="B27:D27"/>
    <mergeCell ref="E27:F27"/>
    <mergeCell ref="G27:H27"/>
    <mergeCell ref="I27:J27"/>
    <mergeCell ref="B28:D28"/>
    <mergeCell ref="E28:F28"/>
    <mergeCell ref="E26:F26"/>
    <mergeCell ref="G26:H26"/>
    <mergeCell ref="I26:J26"/>
    <mergeCell ref="B26:D26"/>
    <mergeCell ref="E25:F25"/>
    <mergeCell ref="B21:D21"/>
    <mergeCell ref="B23:D23"/>
    <mergeCell ref="B24:D24"/>
    <mergeCell ref="B22:D22"/>
    <mergeCell ref="A10:L10"/>
    <mergeCell ref="B19:D19"/>
    <mergeCell ref="B20:D20"/>
    <mergeCell ref="B14:D14"/>
    <mergeCell ref="B15:D15"/>
    <mergeCell ref="B16:D16"/>
    <mergeCell ref="B17:D17"/>
    <mergeCell ref="B18:D18"/>
    <mergeCell ref="E11:J11"/>
    <mergeCell ref="B8:L8"/>
    <mergeCell ref="B9:L9"/>
    <mergeCell ref="A1:L3"/>
    <mergeCell ref="B4:L4"/>
    <mergeCell ref="B5:L5"/>
    <mergeCell ref="B6:L6"/>
    <mergeCell ref="B7:L7"/>
  </mergeCells>
  <printOptions horizontalCentered="1" verticalCentered="1"/>
  <pageMargins left="0.39370078740157483" right="0.39370078740157483" top="0.78740157480314965" bottom="0.78740157480314965"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ORÇAMENTO</vt:lpstr>
      <vt:lpstr>CRONOGRAMA</vt:lpstr>
      <vt:lpstr>CRONOGRAMA!Area_de_impressao</vt:lpstr>
      <vt:lpstr>ORÇAMENTO!Area_de_impressao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2023-12-18T10:20:26Z</dcterms:modified>
</cp:coreProperties>
</file>