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Editais\Editais 2023\1 - PMMG\Processo nº 36-2023 - Pavimentação Rio do Meio - Badesc\Planilhas Quantitativas e Orçamentárias\"/>
    </mc:Choice>
  </mc:AlternateContent>
  <xr:revisionPtr revIDLastSave="0" documentId="13_ncr:1_{3614593F-B321-41E0-A44A-F514402E0C93}" xr6:coauthVersionLast="47" xr6:coauthVersionMax="47" xr10:uidLastSave="{00000000-0000-0000-0000-000000000000}"/>
  <bookViews>
    <workbookView xWindow="28680" yWindow="-120" windowWidth="19440" windowHeight="15000" activeTab="1" xr2:uid="{00000000-000D-0000-FFFF-FFFF00000000}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ORÇAMENTO.CustoUnitario" hidden="1">ROUND('Orçamento '!$O1,15-13*'Orçamento '!$Z$13)</definedName>
    <definedName name="ORÇAMENTO.PrecoUnitarioLicitado" hidden="1">'Orçamento '!$AF1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91029"/>
</workbook>
</file>

<file path=xl/calcChain.xml><?xml version="1.0" encoding="utf-8"?>
<calcChain xmlns="http://schemas.openxmlformats.org/spreadsheetml/2006/main">
  <c r="B7" i="4" l="1"/>
  <c r="B16" i="4" l="1"/>
  <c r="F43" i="3" l="1"/>
  <c r="F44" i="3"/>
  <c r="F42" i="3"/>
  <c r="F41" i="3"/>
  <c r="F40" i="3"/>
  <c r="F45" i="3" l="1"/>
  <c r="M16" i="4" s="1"/>
  <c r="F33" i="3" l="1"/>
  <c r="F31" i="3"/>
  <c r="F30" i="3"/>
  <c r="F29" i="3"/>
  <c r="F28" i="3"/>
  <c r="F27" i="3"/>
  <c r="F32" i="3"/>
  <c r="F26" i="3"/>
  <c r="F25" i="3"/>
  <c r="F24" i="3"/>
  <c r="F35" i="3"/>
  <c r="F34" i="3"/>
  <c r="F36" i="3"/>
  <c r="F20" i="3"/>
  <c r="F37" i="3" l="1"/>
  <c r="M15" i="4" s="1"/>
  <c r="B15" i="4"/>
  <c r="B14" i="4"/>
  <c r="B13" i="4"/>
  <c r="K15" i="4" l="1"/>
  <c r="G15" i="4"/>
  <c r="I15" i="4"/>
  <c r="E15" i="4"/>
  <c r="F15" i="3"/>
  <c r="F16" i="3" l="1"/>
  <c r="F19" i="3"/>
  <c r="F21" i="3" s="1"/>
  <c r="F48" i="3" l="1"/>
  <c r="G43" i="3" s="1"/>
  <c r="M13" i="4"/>
  <c r="E13" i="4" s="1"/>
  <c r="M14" i="4"/>
  <c r="B4" i="4"/>
  <c r="B8" i="4"/>
  <c r="K16" i="4" l="1"/>
  <c r="G45" i="3"/>
  <c r="G40" i="3"/>
  <c r="G44" i="3"/>
  <c r="G42" i="3"/>
  <c r="G41" i="3"/>
  <c r="E14" i="4"/>
  <c r="K17" i="4" l="1"/>
  <c r="G30" i="3"/>
  <c r="G36" i="3" l="1"/>
  <c r="G34" i="3"/>
  <c r="G35" i="3"/>
  <c r="G32" i="3"/>
  <c r="G24" i="3"/>
  <c r="G26" i="3"/>
  <c r="G27" i="3"/>
  <c r="G20" i="3"/>
  <c r="G25" i="3"/>
  <c r="G31" i="3"/>
  <c r="G29" i="3"/>
  <c r="G28" i="3"/>
  <c r="G33" i="3"/>
  <c r="B5" i="4"/>
  <c r="G17" i="4" l="1"/>
  <c r="F24" i="1" l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F30" i="1" l="1"/>
  <c r="E17" i="4" l="1"/>
  <c r="F11" i="1"/>
  <c r="F20" i="1" l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  <c r="E18" i="4" l="1"/>
  <c r="G18" i="4" s="1"/>
  <c r="G48" i="3"/>
  <c r="G21" i="3"/>
  <c r="G37" i="3"/>
  <c r="M17" i="4"/>
  <c r="G15" i="3"/>
  <c r="G16" i="3"/>
  <c r="G19" i="3"/>
  <c r="B5" i="3"/>
  <c r="B6" i="4" s="1"/>
  <c r="K19" i="4" l="1"/>
  <c r="G19" i="4"/>
  <c r="E20" i="4"/>
  <c r="E19" i="4"/>
  <c r="G20" i="4" l="1"/>
  <c r="N15" i="4"/>
  <c r="N14" i="4"/>
  <c r="N16" i="4"/>
  <c r="N13" i="4"/>
  <c r="I17" i="4" l="1"/>
  <c r="I19" i="4" s="1"/>
  <c r="I20" i="4" s="1"/>
  <c r="K20" i="4" s="1"/>
  <c r="I18" i="4" l="1"/>
  <c r="K18" i="4" s="1"/>
</calcChain>
</file>

<file path=xl/sharedStrings.xml><?xml version="1.0" encoding="utf-8"?>
<sst xmlns="http://schemas.openxmlformats.org/spreadsheetml/2006/main" count="188" uniqueCount="112">
  <si>
    <t xml:space="preserve">PLANILHA QUANTITATIVA E ORÇAMENTÁRIA </t>
  </si>
  <si>
    <t>OBRA:</t>
  </si>
  <si>
    <t>LOCAL:</t>
  </si>
  <si>
    <t>Valor Total:</t>
  </si>
  <si>
    <t>Valor do BDI:</t>
  </si>
  <si>
    <t>ITEM</t>
  </si>
  <si>
    <t>ITENS DE SERVIÇO</t>
  </si>
  <si>
    <t>Unidade</t>
  </si>
  <si>
    <t xml:space="preserve">Quantidade </t>
  </si>
  <si>
    <t>Custo Unitário</t>
  </si>
  <si>
    <t>Custo total</t>
  </si>
  <si>
    <t>%</t>
  </si>
  <si>
    <t>SERVIÇOS PRELIMINARES</t>
  </si>
  <si>
    <t>1.1</t>
  </si>
  <si>
    <t>1.2</t>
  </si>
  <si>
    <t>TOTAL DO ITEM</t>
  </si>
  <si>
    <t>2.1</t>
  </si>
  <si>
    <t>2.2</t>
  </si>
  <si>
    <t>2.3</t>
  </si>
  <si>
    <t>3.1</t>
  </si>
  <si>
    <t>EXECUÇÃO E COMPACTAÇÃO DE BASE E OU SUB BASE PARA PAVIMENTAÇÃO DE BRITA GRADUADA SIMPLES - EXCLUSIVE CARGA E TRANSPORTE. AF_11/2019</t>
  </si>
  <si>
    <t>3.2</t>
  </si>
  <si>
    <t>3.4</t>
  </si>
  <si>
    <t>M²</t>
  </si>
  <si>
    <t>EXECUÇÃO DE PAVIMENTO COM APLICAÇÃO DE CONCRETO ASFÁLTICO, CAMADA DE ROLAMENTO - EXCLUSIVE CARGA E TRANSPORTE. AF_11/2019</t>
  </si>
  <si>
    <t>UN</t>
  </si>
  <si>
    <t>TACHA REFLETIVA BIDIRECIONAL - FORNECIMENTO E COLOCAÇÃO</t>
  </si>
  <si>
    <t>TOTAL GERAL ORÇAMENTO</t>
  </si>
  <si>
    <t>CRONOGRAMA FÍSICO FINANCEIRO</t>
  </si>
  <si>
    <t>DISCRIMINAÇÃO</t>
  </si>
  <si>
    <t>PERÍODO</t>
  </si>
  <si>
    <t>TOTAL</t>
  </si>
  <si>
    <t>MÊS 01</t>
  </si>
  <si>
    <t>MÊS 02</t>
  </si>
  <si>
    <t>R$</t>
  </si>
  <si>
    <t>VALOR DA OBRA</t>
  </si>
  <si>
    <t xml:space="preserve">VALOR ACUMULADO </t>
  </si>
  <si>
    <t>PERCENTUAL DA OBRA</t>
  </si>
  <si>
    <t>SOMATÓRIO ACUMULADO %</t>
  </si>
  <si>
    <t>CONTRATAÇÃO DE OBRA DE PAVIMENTAÇÃO ASFÁLTICA, DRENAGEM PLUVIAL E SINALIZAÇÃO NA ESTRADA GERAL SANGA DAS PEDRAS</t>
  </si>
  <si>
    <t xml:space="preserve">ESTRADA GERAL SANGA DAS PEDRAS ‐ MORRO GRANDE/SC </t>
  </si>
  <si>
    <t>PLACA DE OBRA EM CHAPA DE AÇO GALVANIZADO</t>
  </si>
  <si>
    <t>PAVIMENTAÇÃO</t>
  </si>
  <si>
    <t>M³</t>
  </si>
  <si>
    <t>TRANSPORTE COMERCIAL DE BRITA - DMT=46,2KM</t>
  </si>
  <si>
    <t>M³XKM</t>
  </si>
  <si>
    <t>IMPRIMAÇÃO COM EMULSÃO ASFALTICA (EAI) ‐ REF. COD. SINAPI 96401</t>
  </si>
  <si>
    <t>2.4</t>
  </si>
  <si>
    <t>PINTURA DE LIGACAO COM EMULSAO RR-2C</t>
  </si>
  <si>
    <t>2.5</t>
  </si>
  <si>
    <t>2.6</t>
  </si>
  <si>
    <t>TRANSPORTE COM CAMINHÃO BASCULANTE 10 M3 DE MASSA ASFALTICA PARA PAVIMENTAÇÃO URBANA - DMT=46,2KM</t>
  </si>
  <si>
    <t>2.7</t>
  </si>
  <si>
    <t>SINALIZAÇÃO HORIZONTAL E VERTICAL</t>
  </si>
  <si>
    <t>SINALIZACAO HORIZONTAL COM TINTA RETRORREFLETIVA A BASE DE RESINA ACRILICA COM MICROESFERAS DE VIDRO</t>
  </si>
  <si>
    <t>3.3</t>
  </si>
  <si>
    <t>FORNECIMENTO E IMPLANTAÇÃO DE PLACA EM AÇO - PELÍCULA I + III</t>
  </si>
  <si>
    <t>3.5</t>
  </si>
  <si>
    <t>FORNECIMENTO E IMPLANTAÇÃO DE SUPORTE METÁLICO GALVANIZADO PARA PLACA DE ADVERTÊNCIA - LADO DE 0,80 M</t>
  </si>
  <si>
    <t>3.6</t>
  </si>
  <si>
    <t>FORNECIMENTO E IMPLANTAÇÃO DE SUPORTE METÁLICO GALVANIZADO PARA PLACA DE REGULAMENTAÇÃO - D = 0,80 M</t>
  </si>
  <si>
    <t>3.7</t>
  </si>
  <si>
    <t>FORNECIMENTO E IMPLANTAÇÃO DE SUPORTE METÁLICO GALVANIZADO
PARA PLACAS - 2,00 X 1,00 M</t>
  </si>
  <si>
    <t>Valor do BDI 1:</t>
  </si>
  <si>
    <t>TOTAL GERAL DO ORÇAMENTO</t>
  </si>
  <si>
    <t>MÊS 03</t>
  </si>
  <si>
    <t>MÊS 04</t>
  </si>
  <si>
    <t>TERRAPLENAGEM</t>
  </si>
  <si>
    <t>CONTRATAÇÃO DE OBRA DE PAVIMENTAÇÃO ASFÁLTICA NA ESTRADA MUNICIPAL RIO DO MEIO COM EXTENSÃO TOTAL DE 4.543,76M.</t>
  </si>
  <si>
    <t>3.8</t>
  </si>
  <si>
    <t>3.9</t>
  </si>
  <si>
    <t>3.10</t>
  </si>
  <si>
    <t>3.11</t>
  </si>
  <si>
    <t>3.12</t>
  </si>
  <si>
    <t>3.13</t>
  </si>
  <si>
    <t>3.14</t>
  </si>
  <si>
    <t>ESTRADA GERAL RIO DO MEIO, MORRO GRANDE - SC, 88925-000</t>
  </si>
  <si>
    <t>PLACA DE OBRA (PARA CONSTRUCAO CIVIL) EM CHAPA GALVANIZADA *N. 22*, ADESIVADA, DE 2,4 X 1,2 M - COM SUPORTE DE MADEIRA</t>
  </si>
  <si>
    <t>UND</t>
  </si>
  <si>
    <t>ESCAVAÇÃO, CARGA E TRANSPORTE DE MATERIAL DE 1ª CATEGORIA - DMT DE 800 A 1.000 M - CAMINHO DE SERVIÇO EM REVESTIMENTO PRIMÁRIO - COM ESCAVADEIRA E CAMINHÃO BASCULANTE DE 14 M³</t>
  </si>
  <si>
    <t>PAVIMENTAÇÃO ASFÁLTICO</t>
  </si>
  <si>
    <t>REGULARIZAÇÃO DO SUBLEITO</t>
  </si>
  <si>
    <t>FORNECIMENTO DE BRITA GRADUADA COM BRITA COMERCIAL - REF. SICRO COD. 4011276</t>
  </si>
  <si>
    <t>IMPRIMAÇÃO COM EMULSÃO ASFÁLTICA</t>
  </si>
  <si>
    <t>FORNECIMENTO DE EMULSÃO ASFÁLTICA PARA IMPRIMAÇÃO - REF. SICRO COD. 4011352</t>
  </si>
  <si>
    <t>T</t>
  </si>
  <si>
    <t>PINTURA DE LIGAÇÃO</t>
  </si>
  <si>
    <t>FORNECIMENTO DE EMULSÃO ASFÁLTICA RR-2C - REF. SICRO COD. 4011353</t>
  </si>
  <si>
    <t>FORNECIMENTO DE MASSA ASFÁLTICA COMERCIAL, EXCLUSIVE CAP 50/70 - REF. SICRO COD 4011464</t>
  </si>
  <si>
    <t>FORNECIMENTO DE CIMENTO ASFALTICO CAP 50/70 - TEOR 5,60%</t>
  </si>
  <si>
    <t>TRANSPORTE DO CIMENTO ASFALTICO CAP 50/70 - DMT 513,00KM</t>
  </si>
  <si>
    <t>SINALIZAÇÃO VIÁRIA</t>
  </si>
  <si>
    <t>PINTURA DE FAIXA - TINTA BASE ACRÍLICA - ESPESSURA DE 0,4 MM - COR BRANCA</t>
  </si>
  <si>
    <t>PINTURA DE FAIXA - TINTA BASE ACRÍLICA - ESPESSURA DE 0,4 MM - COR AMARELA</t>
  </si>
  <si>
    <t>TACHA REFLETIVA EM PLÁSTICO INJETADO - BIDIRECIONAL TIPO I - COM UM PINO - FORNECIMENTO E COLOCAÇÃO</t>
  </si>
  <si>
    <t>PLACA EM AÇO - PELÍCULA I + III - FORNECIMENTO E IMPLANTAÇÃO</t>
  </si>
  <si>
    <t>TRANSPORTE DE EMULSÃO ASFÁLTICA EAI - DMT 272,00KM</t>
  </si>
  <si>
    <t>TRANSPORTE DA EMULSÃO ASFÁLTICA RR-2C - DMT 272,00KM</t>
  </si>
  <si>
    <t>ESTRADA GERAL RIO DO MEIO - TRECHO - 278+0,00 A 307+3,763</t>
  </si>
  <si>
    <t>ATERRO COM SEIXO PENEIRADO, EXCLUSIVE INSUMO E INCLUSIVE TRANSPORTE - REF. SICRO COD. 4011279 - DMT 17,10KM</t>
  </si>
  <si>
    <t>BASE DE BRITA GRADUADA COM BRITA COMERCIAL, EXCLUSIVE INSUMO, INCLUSIVE TRANSPORTE - REF. SICRO COD. 4011276 - DMT 19,90KM</t>
  </si>
  <si>
    <t>CONCRETO ASFÁLTICO - FAIXA C - MASSA COMERCIAL, INCLUSIVE TRANSPORTE - REF. SICRO COD. 4011464 - DMT 40,40KM</t>
  </si>
  <si>
    <t>4.1</t>
  </si>
  <si>
    <t>4.2</t>
  </si>
  <si>
    <t>4.3</t>
  </si>
  <si>
    <t>4.4</t>
  </si>
  <si>
    <t>4.5</t>
  </si>
  <si>
    <t>4.6</t>
  </si>
  <si>
    <t>Valor do BDI 2:</t>
  </si>
  <si>
    <t>SUPORTE METÁLICO GALVANIZADO PARA PLACA DE ADVERTÊNCIA OU REGULAMENTAÇÃO - LADO OU DIÂMETRO DE 0,80 M - FORNECIMENTO E IMPLANTAÇÃO</t>
  </si>
  <si>
    <t>Razão Social:</t>
  </si>
  <si>
    <t>CNPJ/MF: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</si>
</sst>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  <charset val="1"/>
    </font>
    <font>
      <sz val="9"/>
      <name val="Arial"/>
      <family val="2"/>
      <charset val="1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8" fillId="0" borderId="0" xfId="0" applyFont="1"/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3" fillId="4" borderId="35" xfId="1" applyNumberFormat="1" applyFont="1" applyFill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2" fontId="3" fillId="4" borderId="38" xfId="1" applyNumberFormat="1" applyFont="1" applyFill="1" applyBorder="1" applyAlignment="1">
      <alignment horizontal="center" vertical="center" wrapText="1"/>
    </xf>
    <xf numFmtId="2" fontId="3" fillId="0" borderId="38" xfId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11" fillId="4" borderId="1" xfId="1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/>
    </xf>
    <xf numFmtId="10" fontId="3" fillId="0" borderId="3" xfId="2" applyNumberFormat="1" applyFont="1" applyBorder="1" applyAlignment="1">
      <alignment horizontal="left"/>
    </xf>
    <xf numFmtId="4" fontId="9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11" fillId="4" borderId="1" xfId="1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/>
    </xf>
    <xf numFmtId="10" fontId="3" fillId="0" borderId="3" xfId="2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left" vertical="center"/>
    </xf>
    <xf numFmtId="4" fontId="3" fillId="0" borderId="4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0" fontId="5" fillId="0" borderId="48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0" fontId="3" fillId="0" borderId="11" xfId="2" applyNumberFormat="1" applyFont="1" applyBorder="1" applyAlignment="1">
      <alignment horizontal="left" vertical="center"/>
    </xf>
    <xf numFmtId="10" fontId="3" fillId="0" borderId="12" xfId="2" applyNumberFormat="1" applyFont="1" applyBorder="1" applyAlignment="1">
      <alignment horizontal="left" vertical="center"/>
    </xf>
    <xf numFmtId="10" fontId="3" fillId="0" borderId="13" xfId="2" applyNumberFormat="1" applyFont="1" applyBorder="1" applyAlignment="1">
      <alignment horizontal="left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/>
    </xf>
    <xf numFmtId="10" fontId="3" fillId="0" borderId="1" xfId="0" applyNumberFormat="1" applyFont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2" fontId="7" fillId="0" borderId="29" xfId="2" applyNumberFormat="1" applyFont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32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3" borderId="3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36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35" xfId="0" applyFont="1" applyBorder="1" applyAlignment="1">
      <alignment horizontal="left" vertical="center"/>
    </xf>
    <xf numFmtId="0" fontId="3" fillId="0" borderId="3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34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29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Editais\Editais%202020\1%20-%20Prefeitura\_Temp\_Processo%20n&#186;%20XX-2020%20-%20Pavimenta&#231;&#227;o%20Estrada%20Municipal%20Rio%20do%20Meio%20(Estaca%200%20-%2047)\Projeto%20-%20Pavimenta&#231;&#227;o%20Rio%20do%20Meio\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showGridLines="0" topLeftCell="A2" zoomScaleNormal="100" workbookViewId="0">
      <pane ySplit="12" topLeftCell="A14" activePane="bottomLeft" state="frozen"/>
      <selection activeCell="A2" sqref="A2"/>
      <selection pane="bottomLeft" activeCell="A2" sqref="A2:G2"/>
    </sheetView>
  </sheetViews>
  <sheetFormatPr defaultRowHeight="12.75" x14ac:dyDescent="0.2"/>
  <cols>
    <col min="1" max="1" width="16.28515625" style="7" customWidth="1"/>
    <col min="2" max="2" width="46.5703125" style="7" customWidth="1"/>
    <col min="3" max="3" width="9.140625" style="7"/>
    <col min="4" max="4" width="12.7109375" style="73" customWidth="1"/>
    <col min="5" max="5" width="15" style="73" customWidth="1"/>
    <col min="6" max="6" width="12.140625" style="7" customWidth="1"/>
    <col min="7" max="7" width="15.85546875" style="7" customWidth="1"/>
    <col min="8" max="16384" width="9.140625" style="7"/>
  </cols>
  <sheetData>
    <row r="1" spans="1:7" ht="31.5" customHeight="1" thickBot="1" x14ac:dyDescent="0.25">
      <c r="A1" s="107" t="s">
        <v>0</v>
      </c>
      <c r="B1" s="108"/>
      <c r="C1" s="108"/>
      <c r="D1" s="108"/>
      <c r="E1" s="108"/>
      <c r="F1" s="108"/>
      <c r="G1" s="109"/>
    </row>
    <row r="2" spans="1:7" ht="30" customHeight="1" x14ac:dyDescent="0.2">
      <c r="A2" s="110"/>
      <c r="B2" s="111"/>
      <c r="C2" s="111"/>
      <c r="D2" s="111"/>
      <c r="E2" s="111"/>
      <c r="F2" s="111"/>
      <c r="G2" s="111"/>
    </row>
    <row r="3" spans="1:7" ht="30" customHeight="1" x14ac:dyDescent="0.2">
      <c r="A3" s="51" t="s">
        <v>1</v>
      </c>
      <c r="B3" s="119" t="s">
        <v>68</v>
      </c>
      <c r="C3" s="119"/>
      <c r="D3" s="119"/>
      <c r="E3" s="119"/>
      <c r="F3" s="119"/>
      <c r="G3" s="119"/>
    </row>
    <row r="4" spans="1:7" ht="30" customHeight="1" x14ac:dyDescent="0.2">
      <c r="A4" s="51" t="s">
        <v>2</v>
      </c>
      <c r="B4" s="120" t="s">
        <v>76</v>
      </c>
      <c r="C4" s="120"/>
      <c r="D4" s="120"/>
      <c r="E4" s="120"/>
      <c r="F4" s="120"/>
      <c r="G4" s="120"/>
    </row>
    <row r="5" spans="1:7" ht="30" customHeight="1" x14ac:dyDescent="0.2">
      <c r="A5" s="51" t="s">
        <v>3</v>
      </c>
      <c r="B5" s="112">
        <f>F48</f>
        <v>0</v>
      </c>
      <c r="C5" s="112"/>
      <c r="D5" s="112"/>
      <c r="E5" s="112"/>
      <c r="F5" s="112"/>
      <c r="G5" s="113"/>
    </row>
    <row r="6" spans="1:7" ht="30" customHeight="1" x14ac:dyDescent="0.2">
      <c r="A6" s="51" t="s">
        <v>63</v>
      </c>
      <c r="B6" s="94">
        <v>0.22989999999999999</v>
      </c>
      <c r="C6" s="95"/>
      <c r="D6" s="96"/>
      <c r="E6" s="96"/>
      <c r="F6" s="95"/>
      <c r="G6" s="97"/>
    </row>
    <row r="7" spans="1:7" ht="30" customHeight="1" x14ac:dyDescent="0.2">
      <c r="A7" s="51" t="s">
        <v>108</v>
      </c>
      <c r="B7" s="94">
        <v>0.15</v>
      </c>
      <c r="C7" s="95"/>
      <c r="D7" s="96"/>
      <c r="E7" s="96"/>
      <c r="F7" s="95"/>
      <c r="G7" s="97"/>
    </row>
    <row r="8" spans="1:7" ht="30" customHeight="1" x14ac:dyDescent="0.2">
      <c r="A8" s="51" t="s">
        <v>110</v>
      </c>
      <c r="B8" s="122"/>
      <c r="C8" s="123"/>
      <c r="D8" s="123"/>
      <c r="E8" s="123"/>
      <c r="F8" s="123"/>
      <c r="G8" s="124"/>
    </row>
    <row r="9" spans="1:7" ht="30" customHeight="1" x14ac:dyDescent="0.2">
      <c r="A9" s="51" t="s">
        <v>111</v>
      </c>
      <c r="B9" s="122"/>
      <c r="C9" s="123"/>
      <c r="D9" s="123"/>
      <c r="E9" s="123"/>
      <c r="F9" s="123"/>
      <c r="G9" s="123"/>
    </row>
    <row r="10" spans="1:7" x14ac:dyDescent="0.2">
      <c r="A10" s="68"/>
      <c r="B10" s="59"/>
      <c r="C10" s="58"/>
      <c r="D10" s="70"/>
      <c r="E10" s="70"/>
      <c r="F10" s="58"/>
      <c r="G10" s="58"/>
    </row>
    <row r="11" spans="1:7" ht="24.75" customHeight="1" x14ac:dyDescent="0.2">
      <c r="A11" s="114" t="s">
        <v>98</v>
      </c>
      <c r="B11" s="114"/>
      <c r="C11" s="114"/>
      <c r="D11" s="114"/>
      <c r="E11" s="114"/>
      <c r="F11" s="114"/>
      <c r="G11" s="115"/>
    </row>
    <row r="12" spans="1:7" x14ac:dyDescent="0.2">
      <c r="A12" s="121"/>
      <c r="B12" s="121"/>
      <c r="C12" s="121"/>
      <c r="D12" s="121"/>
      <c r="E12" s="121"/>
      <c r="F12" s="121"/>
      <c r="G12" s="121"/>
    </row>
    <row r="13" spans="1:7" ht="19.5" customHeight="1" x14ac:dyDescent="0.2">
      <c r="A13" s="52" t="s">
        <v>5</v>
      </c>
      <c r="B13" s="53" t="s">
        <v>6</v>
      </c>
      <c r="C13" s="52" t="s">
        <v>7</v>
      </c>
      <c r="D13" s="71" t="s">
        <v>8</v>
      </c>
      <c r="E13" s="71" t="s">
        <v>9</v>
      </c>
      <c r="F13" s="52" t="s">
        <v>10</v>
      </c>
      <c r="G13" s="52" t="s">
        <v>11</v>
      </c>
    </row>
    <row r="14" spans="1:7" ht="19.5" customHeight="1" x14ac:dyDescent="0.2">
      <c r="A14" s="50">
        <v>1</v>
      </c>
      <c r="B14" s="116" t="s">
        <v>12</v>
      </c>
      <c r="C14" s="117"/>
      <c r="D14" s="117"/>
      <c r="E14" s="117"/>
      <c r="F14" s="117"/>
      <c r="G14" s="118"/>
    </row>
    <row r="15" spans="1:7" s="46" customFormat="1" ht="36" x14ac:dyDescent="0.2">
      <c r="A15" s="61" t="s">
        <v>13</v>
      </c>
      <c r="B15" s="78" t="s">
        <v>77</v>
      </c>
      <c r="C15" s="62" t="s">
        <v>78</v>
      </c>
      <c r="D15" s="79">
        <v>1</v>
      </c>
      <c r="E15" s="69"/>
      <c r="F15" s="48">
        <f>ROUND(D15*E15,2)</f>
        <v>0</v>
      </c>
      <c r="G15" s="55" t="e">
        <f>F15*100/$F$48</f>
        <v>#DIV/0!</v>
      </c>
    </row>
    <row r="16" spans="1:7" ht="30" customHeight="1" x14ac:dyDescent="0.2">
      <c r="A16" s="100" t="s">
        <v>14</v>
      </c>
      <c r="B16" s="104" t="s">
        <v>15</v>
      </c>
      <c r="C16" s="104"/>
      <c r="D16" s="104"/>
      <c r="E16" s="104"/>
      <c r="F16" s="60">
        <f>ROUND(SUM(F15:F15),2)</f>
        <v>0</v>
      </c>
      <c r="G16" s="56" t="e">
        <f>F16*100/F48</f>
        <v>#DIV/0!</v>
      </c>
    </row>
    <row r="17" spans="1:7" x14ac:dyDescent="0.2">
      <c r="A17" s="105"/>
      <c r="B17" s="105"/>
      <c r="C17" s="105"/>
      <c r="D17" s="105"/>
      <c r="E17" s="105"/>
      <c r="F17" s="105"/>
      <c r="G17" s="105"/>
    </row>
    <row r="18" spans="1:7" ht="18.75" customHeight="1" x14ac:dyDescent="0.2">
      <c r="A18" s="50">
        <v>2</v>
      </c>
      <c r="B18" s="106" t="s">
        <v>67</v>
      </c>
      <c r="C18" s="106"/>
      <c r="D18" s="106"/>
      <c r="E18" s="106"/>
      <c r="F18" s="106"/>
      <c r="G18" s="106"/>
    </row>
    <row r="19" spans="1:7" s="46" customFormat="1" ht="48" x14ac:dyDescent="0.2">
      <c r="A19" s="47" t="s">
        <v>16</v>
      </c>
      <c r="B19" s="76" t="s">
        <v>79</v>
      </c>
      <c r="C19" s="61" t="s">
        <v>43</v>
      </c>
      <c r="D19" s="74">
        <v>247.71</v>
      </c>
      <c r="E19" s="54"/>
      <c r="F19" s="48">
        <f>ROUND(D19*E19,2)</f>
        <v>0</v>
      </c>
      <c r="G19" s="55" t="e">
        <f>F19*100/$F$48</f>
        <v>#DIV/0!</v>
      </c>
    </row>
    <row r="20" spans="1:7" s="46" customFormat="1" ht="36" x14ac:dyDescent="0.2">
      <c r="A20" s="47" t="s">
        <v>17</v>
      </c>
      <c r="B20" s="76" t="s">
        <v>99</v>
      </c>
      <c r="C20" s="61" t="s">
        <v>43</v>
      </c>
      <c r="D20" s="74">
        <v>745.62</v>
      </c>
      <c r="E20" s="54"/>
      <c r="F20" s="48">
        <f>ROUND(D20*E20,2)</f>
        <v>0</v>
      </c>
      <c r="G20" s="55" t="e">
        <f>F20*100/$F$48</f>
        <v>#DIV/0!</v>
      </c>
    </row>
    <row r="21" spans="1:7" ht="30" customHeight="1" x14ac:dyDescent="0.2">
      <c r="A21" s="99" t="s">
        <v>18</v>
      </c>
      <c r="B21" s="104" t="s">
        <v>15</v>
      </c>
      <c r="C21" s="104"/>
      <c r="D21" s="104"/>
      <c r="E21" s="104"/>
      <c r="F21" s="60">
        <f>ROUND(SUM(F19:F20),2)</f>
        <v>0</v>
      </c>
      <c r="G21" s="56" t="e">
        <f>F21*100/F48</f>
        <v>#DIV/0!</v>
      </c>
    </row>
    <row r="22" spans="1:7" x14ac:dyDescent="0.2">
      <c r="A22" s="105"/>
      <c r="B22" s="105"/>
      <c r="C22" s="105"/>
      <c r="D22" s="105"/>
      <c r="E22" s="105"/>
      <c r="F22" s="105"/>
      <c r="G22" s="105"/>
    </row>
    <row r="23" spans="1:7" ht="20.25" customHeight="1" x14ac:dyDescent="0.2">
      <c r="A23" s="50">
        <v>3</v>
      </c>
      <c r="B23" s="106" t="s">
        <v>80</v>
      </c>
      <c r="C23" s="106"/>
      <c r="D23" s="106"/>
      <c r="E23" s="106"/>
      <c r="F23" s="106"/>
      <c r="G23" s="106"/>
    </row>
    <row r="24" spans="1:7" s="46" customFormat="1" ht="12" x14ac:dyDescent="0.2">
      <c r="A24" s="47" t="s">
        <v>19</v>
      </c>
      <c r="B24" s="76" t="s">
        <v>81</v>
      </c>
      <c r="C24" s="62" t="s">
        <v>23</v>
      </c>
      <c r="D24" s="72">
        <v>4670.1000000000004</v>
      </c>
      <c r="E24" s="69"/>
      <c r="F24" s="48">
        <f t="shared" ref="F24:F33" si="0">ROUND(D24*E24,2)</f>
        <v>0</v>
      </c>
      <c r="G24" s="55" t="e">
        <f t="shared" ref="G24:G37" si="1">F24*100/$F$48</f>
        <v>#DIV/0!</v>
      </c>
    </row>
    <row r="25" spans="1:7" s="46" customFormat="1" ht="36" x14ac:dyDescent="0.2">
      <c r="A25" s="47" t="s">
        <v>21</v>
      </c>
      <c r="B25" s="76" t="s">
        <v>100</v>
      </c>
      <c r="C25" s="62" t="s">
        <v>43</v>
      </c>
      <c r="D25" s="72">
        <v>723.87</v>
      </c>
      <c r="E25" s="69"/>
      <c r="F25" s="48">
        <f t="shared" si="0"/>
        <v>0</v>
      </c>
      <c r="G25" s="55" t="e">
        <f t="shared" si="1"/>
        <v>#DIV/0!</v>
      </c>
    </row>
    <row r="26" spans="1:7" s="46" customFormat="1" ht="24" x14ac:dyDescent="0.2">
      <c r="A26" s="47" t="s">
        <v>55</v>
      </c>
      <c r="B26" s="76" t="s">
        <v>82</v>
      </c>
      <c r="C26" s="62" t="s">
        <v>43</v>
      </c>
      <c r="D26" s="72">
        <v>723.87</v>
      </c>
      <c r="E26" s="69"/>
      <c r="F26" s="48">
        <f t="shared" si="0"/>
        <v>0</v>
      </c>
      <c r="G26" s="55" t="e">
        <f t="shared" si="1"/>
        <v>#DIV/0!</v>
      </c>
    </row>
    <row r="27" spans="1:7" s="46" customFormat="1" ht="12" x14ac:dyDescent="0.2">
      <c r="A27" s="47" t="s">
        <v>22</v>
      </c>
      <c r="B27" s="76" t="s">
        <v>83</v>
      </c>
      <c r="C27" s="62" t="s">
        <v>23</v>
      </c>
      <c r="D27" s="72">
        <v>4378.22</v>
      </c>
      <c r="E27" s="69"/>
      <c r="F27" s="48">
        <f t="shared" ref="F27:F31" si="2">ROUND(D27*E27,2)</f>
        <v>0</v>
      </c>
      <c r="G27" s="55" t="e">
        <f t="shared" si="1"/>
        <v>#DIV/0!</v>
      </c>
    </row>
    <row r="28" spans="1:7" s="46" customFormat="1" ht="24" x14ac:dyDescent="0.2">
      <c r="A28" s="47" t="s">
        <v>57</v>
      </c>
      <c r="B28" s="76" t="s">
        <v>84</v>
      </c>
      <c r="C28" s="62" t="s">
        <v>23</v>
      </c>
      <c r="D28" s="72">
        <v>4378.22</v>
      </c>
      <c r="E28" s="69"/>
      <c r="F28" s="48">
        <f t="shared" si="2"/>
        <v>0</v>
      </c>
      <c r="G28" s="55" t="e">
        <f t="shared" si="1"/>
        <v>#DIV/0!</v>
      </c>
    </row>
    <row r="29" spans="1:7" s="46" customFormat="1" ht="24" x14ac:dyDescent="0.2">
      <c r="A29" s="47" t="s">
        <v>59</v>
      </c>
      <c r="B29" s="76" t="s">
        <v>96</v>
      </c>
      <c r="C29" s="62" t="s">
        <v>85</v>
      </c>
      <c r="D29" s="72">
        <v>4.38</v>
      </c>
      <c r="E29" s="69"/>
      <c r="F29" s="48">
        <f t="shared" si="2"/>
        <v>0</v>
      </c>
      <c r="G29" s="55" t="e">
        <f t="shared" si="1"/>
        <v>#DIV/0!</v>
      </c>
    </row>
    <row r="30" spans="1:7" s="46" customFormat="1" ht="12" x14ac:dyDescent="0.2">
      <c r="A30" s="47" t="s">
        <v>61</v>
      </c>
      <c r="B30" s="76" t="s">
        <v>86</v>
      </c>
      <c r="C30" s="62" t="s">
        <v>23</v>
      </c>
      <c r="D30" s="72">
        <v>4378.22</v>
      </c>
      <c r="E30" s="69"/>
      <c r="F30" s="48">
        <f t="shared" si="2"/>
        <v>0</v>
      </c>
      <c r="G30" s="55" t="e">
        <f t="shared" si="1"/>
        <v>#DIV/0!</v>
      </c>
    </row>
    <row r="31" spans="1:7" s="46" customFormat="1" ht="24" x14ac:dyDescent="0.2">
      <c r="A31" s="47" t="s">
        <v>69</v>
      </c>
      <c r="B31" s="76" t="s">
        <v>87</v>
      </c>
      <c r="C31" s="62" t="s">
        <v>23</v>
      </c>
      <c r="D31" s="72">
        <v>4378.22</v>
      </c>
      <c r="E31" s="69"/>
      <c r="F31" s="48">
        <f t="shared" si="2"/>
        <v>0</v>
      </c>
      <c r="G31" s="55" t="e">
        <f t="shared" si="1"/>
        <v>#DIV/0!</v>
      </c>
    </row>
    <row r="32" spans="1:7" s="46" customFormat="1" ht="24" x14ac:dyDescent="0.2">
      <c r="A32" s="47" t="s">
        <v>70</v>
      </c>
      <c r="B32" s="76" t="s">
        <v>97</v>
      </c>
      <c r="C32" s="62" t="s">
        <v>85</v>
      </c>
      <c r="D32" s="72">
        <v>1.97</v>
      </c>
      <c r="E32" s="69"/>
      <c r="F32" s="48">
        <f t="shared" si="0"/>
        <v>0</v>
      </c>
      <c r="G32" s="55" t="e">
        <f t="shared" si="1"/>
        <v>#DIV/0!</v>
      </c>
    </row>
    <row r="33" spans="1:7" s="46" customFormat="1" ht="36" x14ac:dyDescent="0.2">
      <c r="A33" s="47" t="s">
        <v>71</v>
      </c>
      <c r="B33" s="76" t="s">
        <v>101</v>
      </c>
      <c r="C33" s="62" t="s">
        <v>85</v>
      </c>
      <c r="D33" s="72">
        <v>437.83</v>
      </c>
      <c r="E33" s="69"/>
      <c r="F33" s="48">
        <f t="shared" si="0"/>
        <v>0</v>
      </c>
      <c r="G33" s="55" t="e">
        <f t="shared" si="1"/>
        <v>#DIV/0!</v>
      </c>
    </row>
    <row r="34" spans="1:7" s="46" customFormat="1" ht="24" x14ac:dyDescent="0.2">
      <c r="A34" s="47" t="s">
        <v>72</v>
      </c>
      <c r="B34" s="76" t="s">
        <v>88</v>
      </c>
      <c r="C34" s="62" t="s">
        <v>85</v>
      </c>
      <c r="D34" s="72">
        <v>437.83</v>
      </c>
      <c r="E34" s="69"/>
      <c r="F34" s="48">
        <f t="shared" ref="F34:F35" si="3">ROUND(D34*E34,2)</f>
        <v>0</v>
      </c>
      <c r="G34" s="55" t="e">
        <f t="shared" si="1"/>
        <v>#DIV/0!</v>
      </c>
    </row>
    <row r="35" spans="1:7" s="46" customFormat="1" ht="24" x14ac:dyDescent="0.2">
      <c r="A35" s="47" t="s">
        <v>73</v>
      </c>
      <c r="B35" s="76" t="s">
        <v>89</v>
      </c>
      <c r="C35" s="62" t="s">
        <v>85</v>
      </c>
      <c r="D35" s="72">
        <v>24.52</v>
      </c>
      <c r="E35" s="69"/>
      <c r="F35" s="48">
        <f t="shared" si="3"/>
        <v>0</v>
      </c>
      <c r="G35" s="55" t="e">
        <f t="shared" si="1"/>
        <v>#DIV/0!</v>
      </c>
    </row>
    <row r="36" spans="1:7" s="46" customFormat="1" ht="24" x14ac:dyDescent="0.2">
      <c r="A36" s="47" t="s">
        <v>74</v>
      </c>
      <c r="B36" s="76" t="s">
        <v>90</v>
      </c>
      <c r="C36" s="62" t="s">
        <v>85</v>
      </c>
      <c r="D36" s="72">
        <v>24.52</v>
      </c>
      <c r="E36" s="69"/>
      <c r="F36" s="48">
        <f t="shared" ref="F36" si="4">ROUND(D36*E36,2)</f>
        <v>0</v>
      </c>
      <c r="G36" s="55" t="e">
        <f t="shared" si="1"/>
        <v>#DIV/0!</v>
      </c>
    </row>
    <row r="37" spans="1:7" ht="30" customHeight="1" x14ac:dyDescent="0.2">
      <c r="A37" s="99" t="s">
        <v>75</v>
      </c>
      <c r="B37" s="104" t="s">
        <v>15</v>
      </c>
      <c r="C37" s="104"/>
      <c r="D37" s="104"/>
      <c r="E37" s="104"/>
      <c r="F37" s="60">
        <f>SUM(F24:F36)</f>
        <v>0</v>
      </c>
      <c r="G37" s="56" t="e">
        <f t="shared" si="1"/>
        <v>#DIV/0!</v>
      </c>
    </row>
    <row r="38" spans="1:7" x14ac:dyDescent="0.2">
      <c r="A38" s="105"/>
      <c r="B38" s="105"/>
      <c r="C38" s="105"/>
      <c r="D38" s="105"/>
      <c r="E38" s="105"/>
      <c r="F38" s="105"/>
      <c r="G38" s="105"/>
    </row>
    <row r="39" spans="1:7" ht="19.5" customHeight="1" x14ac:dyDescent="0.2">
      <c r="A39" s="50">
        <v>4</v>
      </c>
      <c r="B39" s="106" t="s">
        <v>91</v>
      </c>
      <c r="C39" s="106"/>
      <c r="D39" s="106"/>
      <c r="E39" s="106"/>
      <c r="F39" s="106"/>
      <c r="G39" s="106"/>
    </row>
    <row r="40" spans="1:7" ht="24" x14ac:dyDescent="0.2">
      <c r="A40" s="63" t="s">
        <v>102</v>
      </c>
      <c r="B40" s="78" t="s">
        <v>92</v>
      </c>
      <c r="C40" s="75" t="s">
        <v>23</v>
      </c>
      <c r="D40" s="74">
        <v>140.1</v>
      </c>
      <c r="E40" s="77"/>
      <c r="F40" s="48">
        <f t="shared" ref="F40:F44" si="5">ROUND(D40*E40,2)</f>
        <v>0</v>
      </c>
      <c r="G40" s="55" t="e">
        <f t="shared" ref="G40:G45" si="6">F40*100/$F$48</f>
        <v>#DIV/0!</v>
      </c>
    </row>
    <row r="41" spans="1:7" ht="24" x14ac:dyDescent="0.2">
      <c r="A41" s="63" t="s">
        <v>103</v>
      </c>
      <c r="B41" s="78" t="s">
        <v>93</v>
      </c>
      <c r="C41" s="75" t="s">
        <v>23</v>
      </c>
      <c r="D41" s="74">
        <v>114.9</v>
      </c>
      <c r="E41" s="77"/>
      <c r="F41" s="48">
        <f t="shared" si="5"/>
        <v>0</v>
      </c>
      <c r="G41" s="55" t="e">
        <f t="shared" si="6"/>
        <v>#DIV/0!</v>
      </c>
    </row>
    <row r="42" spans="1:7" ht="36" x14ac:dyDescent="0.2">
      <c r="A42" s="63" t="s">
        <v>104</v>
      </c>
      <c r="B42" s="78" t="s">
        <v>94</v>
      </c>
      <c r="C42" s="75" t="s">
        <v>25</v>
      </c>
      <c r="D42" s="74">
        <v>117</v>
      </c>
      <c r="E42" s="77"/>
      <c r="F42" s="48">
        <f t="shared" si="5"/>
        <v>0</v>
      </c>
      <c r="G42" s="55" t="e">
        <f t="shared" si="6"/>
        <v>#DIV/0!</v>
      </c>
    </row>
    <row r="43" spans="1:7" ht="26.25" customHeight="1" x14ac:dyDescent="0.2">
      <c r="A43" s="63" t="s">
        <v>105</v>
      </c>
      <c r="B43" s="78" t="s">
        <v>95</v>
      </c>
      <c r="C43" s="75" t="s">
        <v>23</v>
      </c>
      <c r="D43" s="74">
        <v>3.28</v>
      </c>
      <c r="E43" s="77"/>
      <c r="F43" s="48">
        <f t="shared" ref="F43" si="7">ROUND(D43*E43,2)</f>
        <v>0</v>
      </c>
      <c r="G43" s="55" t="e">
        <f t="shared" si="6"/>
        <v>#DIV/0!</v>
      </c>
    </row>
    <row r="44" spans="1:7" ht="54.75" customHeight="1" x14ac:dyDescent="0.2">
      <c r="A44" s="63" t="s">
        <v>106</v>
      </c>
      <c r="B44" s="102" t="s">
        <v>109</v>
      </c>
      <c r="C44" s="75" t="s">
        <v>25</v>
      </c>
      <c r="D44" s="74">
        <v>6</v>
      </c>
      <c r="E44" s="77"/>
      <c r="F44" s="48">
        <f t="shared" si="5"/>
        <v>0</v>
      </c>
      <c r="G44" s="55" t="e">
        <f t="shared" si="6"/>
        <v>#DIV/0!</v>
      </c>
    </row>
    <row r="45" spans="1:7" ht="30" customHeight="1" x14ac:dyDescent="0.2">
      <c r="A45" s="98" t="s">
        <v>107</v>
      </c>
      <c r="B45" s="104" t="s">
        <v>15</v>
      </c>
      <c r="C45" s="104"/>
      <c r="D45" s="104"/>
      <c r="E45" s="104"/>
      <c r="F45" s="60">
        <f>SUM(F40:F44)</f>
        <v>0</v>
      </c>
      <c r="G45" s="56" t="e">
        <f t="shared" si="6"/>
        <v>#DIV/0!</v>
      </c>
    </row>
    <row r="46" spans="1:7" x14ac:dyDescent="0.2">
      <c r="A46" s="105"/>
      <c r="B46" s="105"/>
      <c r="C46" s="105"/>
      <c r="D46" s="105"/>
      <c r="E46" s="105"/>
      <c r="F46" s="105"/>
      <c r="G46" s="105"/>
    </row>
    <row r="47" spans="1:7" x14ac:dyDescent="0.2">
      <c r="A47" s="105"/>
      <c r="B47" s="105"/>
      <c r="C47" s="105"/>
      <c r="D47" s="105"/>
      <c r="E47" s="105"/>
      <c r="F47" s="105"/>
      <c r="G47" s="105"/>
    </row>
    <row r="48" spans="1:7" ht="18.75" customHeight="1" x14ac:dyDescent="0.2">
      <c r="A48" s="103" t="s">
        <v>64</v>
      </c>
      <c r="B48" s="103"/>
      <c r="C48" s="103"/>
      <c r="D48" s="103"/>
      <c r="E48" s="103"/>
      <c r="F48" s="80">
        <f>ROUND(SUM(F16+F21+F37+F45),2)</f>
        <v>0</v>
      </c>
      <c r="G48" s="57" t="e">
        <f>F48*100/F48</f>
        <v>#DIV/0!</v>
      </c>
    </row>
  </sheetData>
  <mergeCells count="23">
    <mergeCell ref="B18:G18"/>
    <mergeCell ref="A1:G1"/>
    <mergeCell ref="A2:G2"/>
    <mergeCell ref="B5:G5"/>
    <mergeCell ref="A11:G11"/>
    <mergeCell ref="B14:G14"/>
    <mergeCell ref="B16:E16"/>
    <mergeCell ref="A17:G17"/>
    <mergeCell ref="B3:G3"/>
    <mergeCell ref="B4:G4"/>
    <mergeCell ref="A12:G12"/>
    <mergeCell ref="B8:G8"/>
    <mergeCell ref="B9:G9"/>
    <mergeCell ref="A48:E48"/>
    <mergeCell ref="B21:E21"/>
    <mergeCell ref="A22:G22"/>
    <mergeCell ref="B23:G23"/>
    <mergeCell ref="B37:E37"/>
    <mergeCell ref="A38:G38"/>
    <mergeCell ref="A47:G47"/>
    <mergeCell ref="A46:G46"/>
    <mergeCell ref="B39:G39"/>
    <mergeCell ref="B45:E45"/>
  </mergeCells>
  <phoneticPr fontId="15" type="noConversion"/>
  <pageMargins left="0.23622047244094491" right="0.23622047244094491" top="0.15748031496062992" bottom="0.15748031496062992" header="0.31496062992125984" footer="0.31496062992125984"/>
  <pageSetup paperSize="9" scale="7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"/>
  <sheetViews>
    <sheetView showGridLines="0" tabSelected="1" topLeftCell="A4" zoomScaleNormal="100" workbookViewId="0">
      <selection activeCell="P13" sqref="P13"/>
    </sheetView>
  </sheetViews>
  <sheetFormatPr defaultRowHeight="15" x14ac:dyDescent="0.25"/>
  <cols>
    <col min="1" max="1" width="14.85546875" customWidth="1"/>
    <col min="3" max="3" width="10.85546875" customWidth="1"/>
    <col min="4" max="4" width="7.140625" customWidth="1"/>
    <col min="5" max="5" width="10.5703125" customWidth="1"/>
    <col min="6" max="6" width="9.85546875" customWidth="1"/>
    <col min="7" max="7" width="9.140625" customWidth="1"/>
    <col min="8" max="8" width="9.28515625" customWidth="1"/>
    <col min="9" max="9" width="9.5703125" customWidth="1"/>
    <col min="10" max="10" width="9.140625" customWidth="1"/>
    <col min="11" max="11" width="9.85546875" customWidth="1"/>
    <col min="12" max="12" width="9.42578125" customWidth="1"/>
    <col min="13" max="13" width="9.5703125" customWidth="1"/>
    <col min="14" max="14" width="10.42578125" customWidth="1"/>
  </cols>
  <sheetData>
    <row r="1" spans="1:14" ht="30" customHeight="1" x14ac:dyDescent="0.25">
      <c r="A1" s="127" t="s">
        <v>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30" customHeight="1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1.25" customHeight="1" x14ac:dyDescent="0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1:14" ht="30" customHeight="1" x14ac:dyDescent="0.25">
      <c r="A4" s="51" t="s">
        <v>1</v>
      </c>
      <c r="B4" s="119" t="str">
        <f>'Orçamento '!B3</f>
        <v>CONTRATAÇÃO DE OBRA DE PAVIMENTAÇÃO ASFÁLTICA NA ESTRADA MUNICIPAL RIO DO MEIO COM EXTENSÃO TOTAL DE 4.543,76M.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30" customHeight="1" x14ac:dyDescent="0.25">
      <c r="A5" s="51" t="s">
        <v>2</v>
      </c>
      <c r="B5" s="119" t="str">
        <f>'Orçamento '!B4</f>
        <v>ESTRADA GERAL RIO DO MEIO, MORRO GRANDE - SC, 88925-000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30" customHeight="1" x14ac:dyDescent="0.25">
      <c r="A6" s="51" t="s">
        <v>3</v>
      </c>
      <c r="B6" s="136">
        <f>'Orçamento '!B5</f>
        <v>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ht="30" customHeight="1" x14ac:dyDescent="0.25">
      <c r="A7" s="51" t="s">
        <v>63</v>
      </c>
      <c r="B7" s="137">
        <f>'Orçamento '!B6</f>
        <v>0.22989999999999999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30" customHeight="1" x14ac:dyDescent="0.25">
      <c r="A8" s="51" t="s">
        <v>108</v>
      </c>
      <c r="B8" s="137">
        <f>'Orçamento '!B7</f>
        <v>0.15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ht="21.75" customHeight="1" x14ac:dyDescent="0.2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3"/>
    </row>
    <row r="10" spans="1:14" ht="30" customHeight="1" x14ac:dyDescent="0.25">
      <c r="A10" s="138" t="s">
        <v>5</v>
      </c>
      <c r="B10" s="141" t="s">
        <v>29</v>
      </c>
      <c r="C10" s="142"/>
      <c r="D10" s="142"/>
      <c r="E10" s="175" t="s">
        <v>30</v>
      </c>
      <c r="F10" s="176"/>
      <c r="G10" s="176"/>
      <c r="H10" s="176"/>
      <c r="I10" s="176"/>
      <c r="J10" s="176"/>
      <c r="K10" s="176"/>
      <c r="L10" s="176"/>
      <c r="M10" s="175" t="s">
        <v>31</v>
      </c>
      <c r="N10" s="177"/>
    </row>
    <row r="11" spans="1:14" ht="30" customHeight="1" x14ac:dyDescent="0.25">
      <c r="A11" s="139"/>
      <c r="B11" s="143"/>
      <c r="C11" s="144"/>
      <c r="D11" s="144"/>
      <c r="E11" s="164" t="s">
        <v>32</v>
      </c>
      <c r="F11" s="165"/>
      <c r="G11" s="166" t="s">
        <v>33</v>
      </c>
      <c r="H11" s="166"/>
      <c r="I11" s="173" t="s">
        <v>65</v>
      </c>
      <c r="J11" s="174"/>
      <c r="K11" s="173" t="s">
        <v>66</v>
      </c>
      <c r="L11" s="174"/>
      <c r="M11" s="91"/>
      <c r="N11" s="92"/>
    </row>
    <row r="12" spans="1:14" ht="30" customHeight="1" thickBot="1" x14ac:dyDescent="0.3">
      <c r="A12" s="140"/>
      <c r="B12" s="145"/>
      <c r="C12" s="146"/>
      <c r="D12" s="146"/>
      <c r="E12" s="86" t="s">
        <v>34</v>
      </c>
      <c r="F12" s="88" t="s">
        <v>11</v>
      </c>
      <c r="G12" s="87" t="s">
        <v>34</v>
      </c>
      <c r="H12" s="87" t="s">
        <v>11</v>
      </c>
      <c r="I12" s="87" t="s">
        <v>34</v>
      </c>
      <c r="J12" s="87" t="s">
        <v>11</v>
      </c>
      <c r="K12" s="87" t="s">
        <v>34</v>
      </c>
      <c r="L12" s="87" t="s">
        <v>11</v>
      </c>
      <c r="M12" s="85" t="s">
        <v>34</v>
      </c>
      <c r="N12" s="84" t="s">
        <v>11</v>
      </c>
    </row>
    <row r="13" spans="1:14" ht="30" customHeight="1" x14ac:dyDescent="0.25">
      <c r="A13" s="50">
        <v>1</v>
      </c>
      <c r="B13" s="161" t="str">
        <f>'Orçamento '!B14:G14</f>
        <v>SERVIÇOS PRELIMINARES</v>
      </c>
      <c r="C13" s="162"/>
      <c r="D13" s="163"/>
      <c r="E13" s="81">
        <f>ROUND(M13*F13,2)</f>
        <v>0</v>
      </c>
      <c r="F13" s="82">
        <v>1</v>
      </c>
      <c r="G13" s="81"/>
      <c r="H13" s="101"/>
      <c r="I13" s="81"/>
      <c r="J13" s="101"/>
      <c r="K13" s="81"/>
      <c r="L13" s="82"/>
      <c r="M13" s="81">
        <f>'Orçamento '!F16</f>
        <v>0</v>
      </c>
      <c r="N13" s="83" t="e">
        <f>ROUND(M13*$N$17/$M$17,2)</f>
        <v>#DIV/0!</v>
      </c>
    </row>
    <row r="14" spans="1:14" ht="30" customHeight="1" x14ac:dyDescent="0.25">
      <c r="A14" s="50">
        <v>2</v>
      </c>
      <c r="B14" s="161" t="str">
        <f>'Orçamento '!B18:G18</f>
        <v>TERRAPLENAGEM</v>
      </c>
      <c r="C14" s="162"/>
      <c r="D14" s="163"/>
      <c r="E14" s="81">
        <f>ROUND(M14*F14,2)</f>
        <v>0</v>
      </c>
      <c r="F14" s="3">
        <v>1</v>
      </c>
      <c r="G14" s="81"/>
      <c r="H14" s="3"/>
      <c r="I14" s="2"/>
      <c r="J14" s="3"/>
      <c r="K14" s="2"/>
      <c r="L14" s="3"/>
      <c r="M14" s="2">
        <f>'Orçamento '!F21</f>
        <v>0</v>
      </c>
      <c r="N14" s="65" t="e">
        <f>ROUND(M14*$N$17/$M$17,2)</f>
        <v>#DIV/0!</v>
      </c>
    </row>
    <row r="15" spans="1:14" ht="30" customHeight="1" x14ac:dyDescent="0.25">
      <c r="A15" s="50">
        <v>3</v>
      </c>
      <c r="B15" s="161" t="str">
        <f>'Orçamento '!B23:G23</f>
        <v>PAVIMENTAÇÃO ASFÁLTICO</v>
      </c>
      <c r="C15" s="162"/>
      <c r="D15" s="163"/>
      <c r="E15" s="2">
        <f>ROUND($M$15*F15,2)</f>
        <v>0</v>
      </c>
      <c r="F15" s="3">
        <v>0.15</v>
      </c>
      <c r="G15" s="2">
        <f>ROUND($M$15*H15,2)</f>
        <v>0</v>
      </c>
      <c r="H15" s="3">
        <v>0.3</v>
      </c>
      <c r="I15" s="2">
        <f>ROUND($M$15*J15,2)</f>
        <v>0</v>
      </c>
      <c r="J15" s="3">
        <v>0.3</v>
      </c>
      <c r="K15" s="2">
        <f>ROUND($M$15*L15,2)</f>
        <v>0</v>
      </c>
      <c r="L15" s="3">
        <v>0.25</v>
      </c>
      <c r="M15" s="2">
        <f>'Orçamento '!F37</f>
        <v>0</v>
      </c>
      <c r="N15" s="65" t="e">
        <f>ROUND(M15*$N$17/$M$17,2)</f>
        <v>#DIV/0!</v>
      </c>
    </row>
    <row r="16" spans="1:14" ht="30" customHeight="1" thickBot="1" x14ac:dyDescent="0.3">
      <c r="A16" s="50">
        <v>4</v>
      </c>
      <c r="B16" s="161" t="str">
        <f>'Orçamento '!B39:G39</f>
        <v>SINALIZAÇÃO VIÁRIA</v>
      </c>
      <c r="C16" s="162"/>
      <c r="D16" s="163"/>
      <c r="E16" s="81"/>
      <c r="F16" s="64"/>
      <c r="G16" s="81"/>
      <c r="H16" s="64"/>
      <c r="I16" s="81"/>
      <c r="J16" s="64"/>
      <c r="K16" s="81">
        <f>ROUND(M16*L16,2)</f>
        <v>0</v>
      </c>
      <c r="L16" s="64">
        <v>1</v>
      </c>
      <c r="M16" s="66">
        <f>'Orçamento '!F45</f>
        <v>0</v>
      </c>
      <c r="N16" s="65" t="e">
        <f>ROUND(M16*$N$17/$M$17,2)</f>
        <v>#DIV/0!</v>
      </c>
    </row>
    <row r="17" spans="1:14" ht="30" customHeight="1" thickBot="1" x14ac:dyDescent="0.3">
      <c r="A17" s="147"/>
      <c r="B17" s="150" t="s">
        <v>35</v>
      </c>
      <c r="C17" s="151"/>
      <c r="D17" s="152"/>
      <c r="E17" s="167">
        <f>ROUND(SUM(E13:E16),2)</f>
        <v>0</v>
      </c>
      <c r="F17" s="168"/>
      <c r="G17" s="167">
        <f>ROUND(SUM(G13:G16),2)</f>
        <v>0</v>
      </c>
      <c r="H17" s="168"/>
      <c r="I17" s="167">
        <f>ROUND(SUM(I13:I16),2)</f>
        <v>0</v>
      </c>
      <c r="J17" s="168"/>
      <c r="K17" s="167">
        <f>ROUND(SUM(K13:K16),2)</f>
        <v>0</v>
      </c>
      <c r="L17" s="168"/>
      <c r="M17" s="41">
        <f>SUM(M13:M16)</f>
        <v>0</v>
      </c>
      <c r="N17" s="67">
        <v>100</v>
      </c>
    </row>
    <row r="18" spans="1:14" ht="30" customHeight="1" x14ac:dyDescent="0.25">
      <c r="A18" s="148"/>
      <c r="B18" s="178" t="s">
        <v>36</v>
      </c>
      <c r="C18" s="179"/>
      <c r="D18" s="180"/>
      <c r="E18" s="169">
        <f>E17</f>
        <v>0</v>
      </c>
      <c r="F18" s="170"/>
      <c r="G18" s="169">
        <f>ROUND(E18+G17,2)</f>
        <v>0</v>
      </c>
      <c r="H18" s="170"/>
      <c r="I18" s="125">
        <f>ROUND(G18+I17,2)</f>
        <v>0</v>
      </c>
      <c r="J18" s="126"/>
      <c r="K18" s="125">
        <f>ROUND(I18+K17,2)</f>
        <v>0</v>
      </c>
      <c r="L18" s="126"/>
      <c r="M18" s="183"/>
      <c r="N18" s="184"/>
    </row>
    <row r="19" spans="1:14" ht="30" customHeight="1" x14ac:dyDescent="0.25">
      <c r="A19" s="148"/>
      <c r="B19" s="153" t="s">
        <v>37</v>
      </c>
      <c r="C19" s="154"/>
      <c r="D19" s="155"/>
      <c r="E19" s="156" t="e">
        <f>ROUND(E17*100,2)/($M$17)</f>
        <v>#DIV/0!</v>
      </c>
      <c r="F19" s="157"/>
      <c r="G19" s="156" t="e">
        <f>ROUND(G17*100,2)/($M$17)</f>
        <v>#DIV/0!</v>
      </c>
      <c r="H19" s="157"/>
      <c r="I19" s="156" t="e">
        <f>ROUND(I17*100,2)/($M$17)</f>
        <v>#DIV/0!</v>
      </c>
      <c r="J19" s="157"/>
      <c r="K19" s="156" t="e">
        <f>ROUND(K17*100,2)/($M$17)</f>
        <v>#DIV/0!</v>
      </c>
      <c r="L19" s="157"/>
      <c r="M19" s="185"/>
      <c r="N19" s="186"/>
    </row>
    <row r="20" spans="1:14" ht="30" customHeight="1" thickBot="1" x14ac:dyDescent="0.3">
      <c r="A20" s="149"/>
      <c r="B20" s="158" t="s">
        <v>38</v>
      </c>
      <c r="C20" s="159"/>
      <c r="D20" s="160"/>
      <c r="E20" s="181" t="e">
        <f>E18*100/$M$17</f>
        <v>#DIV/0!</v>
      </c>
      <c r="F20" s="182"/>
      <c r="G20" s="171" t="e">
        <f>SUM(E20+G19)</f>
        <v>#DIV/0!</v>
      </c>
      <c r="H20" s="172"/>
      <c r="I20" s="171" t="e">
        <f>SUM(G20+I19)</f>
        <v>#DIV/0!</v>
      </c>
      <c r="J20" s="172"/>
      <c r="K20" s="171" t="e">
        <f>SUM(I20+K19)</f>
        <v>#DIV/0!</v>
      </c>
      <c r="L20" s="172"/>
      <c r="M20" s="187"/>
      <c r="N20" s="188"/>
    </row>
  </sheetData>
  <mergeCells count="40">
    <mergeCell ref="B7:N7"/>
    <mergeCell ref="K11:L11"/>
    <mergeCell ref="K17:L17"/>
    <mergeCell ref="K18:L18"/>
    <mergeCell ref="K19:L19"/>
    <mergeCell ref="K20:L20"/>
    <mergeCell ref="E20:F20"/>
    <mergeCell ref="I17:J17"/>
    <mergeCell ref="M18:N20"/>
    <mergeCell ref="E17:F17"/>
    <mergeCell ref="I18:J18"/>
    <mergeCell ref="B4:N4"/>
    <mergeCell ref="A1:N3"/>
    <mergeCell ref="B5:N5"/>
    <mergeCell ref="B6:N6"/>
    <mergeCell ref="B8:N8"/>
    <mergeCell ref="A10:A12"/>
    <mergeCell ref="B10:D12"/>
    <mergeCell ref="A17:A20"/>
    <mergeCell ref="B17:D17"/>
    <mergeCell ref="B19:D19"/>
    <mergeCell ref="E19:F19"/>
    <mergeCell ref="B20:D20"/>
    <mergeCell ref="B15:D15"/>
    <mergeCell ref="E11:F11"/>
    <mergeCell ref="B13:D13"/>
    <mergeCell ref="B14:D14"/>
    <mergeCell ref="B16:D16"/>
    <mergeCell ref="G11:H11"/>
    <mergeCell ref="G17:H17"/>
    <mergeCell ref="G18:H18"/>
    <mergeCell ref="G19:H19"/>
    <mergeCell ref="G20:H20"/>
    <mergeCell ref="I11:J11"/>
    <mergeCell ref="E10:L10"/>
    <mergeCell ref="M10:N10"/>
    <mergeCell ref="B18:D18"/>
    <mergeCell ref="E18:F18"/>
    <mergeCell ref="I19:J19"/>
    <mergeCell ref="I20:J20"/>
  </mergeCells>
  <phoneticPr fontId="15" type="noConversion"/>
  <pageMargins left="0.78740157480314965" right="0.51181102362204722" top="0.78740157480314965" bottom="0.78740157480314965" header="0.31496062992125984" footer="0.31496062992125984"/>
  <pageSetup paperSize="9" scale="86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7" customWidth="1"/>
    <col min="2" max="2" width="46.5703125" style="7" customWidth="1"/>
    <col min="3" max="3" width="9.140625" style="7"/>
    <col min="4" max="4" width="12.7109375" style="7" customWidth="1"/>
    <col min="5" max="5" width="15" style="7" customWidth="1"/>
    <col min="6" max="6" width="12.140625" style="7" customWidth="1"/>
    <col min="7" max="7" width="15.85546875" style="7" customWidth="1"/>
    <col min="8" max="16384" width="9.140625" style="7"/>
  </cols>
  <sheetData>
    <row r="1" spans="1:8" ht="31.5" customHeight="1" thickBot="1" x14ac:dyDescent="0.25">
      <c r="A1" s="107" t="s">
        <v>0</v>
      </c>
      <c r="B1" s="108"/>
      <c r="C1" s="108"/>
      <c r="D1" s="108"/>
      <c r="E1" s="108"/>
      <c r="F1" s="108"/>
      <c r="G1" s="109"/>
    </row>
    <row r="2" spans="1:8" ht="13.5" thickBot="1" x14ac:dyDescent="0.25">
      <c r="A2" s="110"/>
      <c r="B2" s="111"/>
      <c r="C2" s="111"/>
      <c r="D2" s="111"/>
      <c r="E2" s="111"/>
      <c r="F2" s="111"/>
      <c r="G2" s="111"/>
    </row>
    <row r="3" spans="1:8" ht="13.5" thickBot="1" x14ac:dyDescent="0.25">
      <c r="A3" s="4" t="s">
        <v>1</v>
      </c>
      <c r="B3" s="192" t="s">
        <v>39</v>
      </c>
      <c r="C3" s="192"/>
      <c r="D3" s="192"/>
      <c r="E3" s="192"/>
      <c r="F3" s="192"/>
      <c r="G3" s="193"/>
      <c r="H3" s="1"/>
    </row>
    <row r="4" spans="1:8" ht="13.5" thickBot="1" x14ac:dyDescent="0.25">
      <c r="A4" s="6" t="s">
        <v>2</v>
      </c>
      <c r="B4" s="200" t="s">
        <v>40</v>
      </c>
      <c r="C4" s="201"/>
      <c r="D4" s="201"/>
      <c r="E4" s="201"/>
      <c r="F4" s="201"/>
      <c r="G4" s="202"/>
    </row>
    <row r="5" spans="1:8" ht="13.5" thickBot="1" x14ac:dyDescent="0.25">
      <c r="A5" s="6" t="s">
        <v>3</v>
      </c>
      <c r="B5" s="203">
        <f>F32</f>
        <v>0</v>
      </c>
      <c r="C5" s="204"/>
      <c r="D5" s="204"/>
      <c r="E5" s="204"/>
      <c r="F5" s="204"/>
      <c r="G5" s="205"/>
    </row>
    <row r="6" spans="1:8" ht="13.5" thickBot="1" x14ac:dyDescent="0.25">
      <c r="A6" s="5" t="s">
        <v>4</v>
      </c>
      <c r="B6" s="206">
        <v>0.2056</v>
      </c>
      <c r="C6" s="207"/>
      <c r="D6" s="207"/>
      <c r="E6" s="207"/>
      <c r="F6" s="207"/>
      <c r="G6" s="208"/>
    </row>
    <row r="7" spans="1:8" ht="13.5" thickBot="1" x14ac:dyDescent="0.25">
      <c r="A7" s="197"/>
      <c r="B7" s="198"/>
      <c r="C7" s="198"/>
      <c r="D7" s="198"/>
      <c r="E7" s="198"/>
      <c r="F7" s="198"/>
      <c r="G7" s="198"/>
    </row>
    <row r="8" spans="1:8" ht="13.5" thickBot="1" x14ac:dyDescent="0.25">
      <c r="A8" s="8" t="s">
        <v>5</v>
      </c>
      <c r="B8" s="4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11" t="s">
        <v>11</v>
      </c>
    </row>
    <row r="9" spans="1:8" x14ac:dyDescent="0.2">
      <c r="A9" s="12">
        <v>1</v>
      </c>
      <c r="B9" s="199" t="s">
        <v>12</v>
      </c>
      <c r="C9" s="199"/>
      <c r="D9" s="199"/>
      <c r="E9" s="199"/>
      <c r="F9" s="199"/>
      <c r="G9" s="199"/>
    </row>
    <row r="10" spans="1:8" ht="26.25" thickBot="1" x14ac:dyDescent="0.25">
      <c r="A10" s="13" t="s">
        <v>13</v>
      </c>
      <c r="B10" s="14" t="s">
        <v>41</v>
      </c>
      <c r="C10" s="28" t="s">
        <v>23</v>
      </c>
      <c r="D10" s="15">
        <v>2.88</v>
      </c>
      <c r="E10" s="16"/>
      <c r="F10" s="17">
        <f>ROUND(D10*E10,2)</f>
        <v>0</v>
      </c>
      <c r="G10" s="18" t="e">
        <f>F10*100/$F$32</f>
        <v>#DIV/0!</v>
      </c>
    </row>
    <row r="11" spans="1:8" ht="13.5" thickBot="1" x14ac:dyDescent="0.25">
      <c r="A11" s="8" t="s">
        <v>14</v>
      </c>
      <c r="B11" s="194" t="s">
        <v>15</v>
      </c>
      <c r="C11" s="194"/>
      <c r="D11" s="194"/>
      <c r="E11" s="194"/>
      <c r="F11" s="19">
        <f>SUM(F10:F10)</f>
        <v>0</v>
      </c>
      <c r="G11" s="20" t="e">
        <f>F11*G32/F32</f>
        <v>#DIV/0!</v>
      </c>
    </row>
    <row r="12" spans="1:8" ht="13.5" thickBot="1" x14ac:dyDescent="0.25">
      <c r="A12" s="191"/>
      <c r="B12" s="191"/>
      <c r="C12" s="191"/>
      <c r="D12" s="191"/>
      <c r="E12" s="191"/>
      <c r="F12" s="191"/>
      <c r="G12" s="191"/>
    </row>
    <row r="13" spans="1:8" ht="13.5" thickBot="1" x14ac:dyDescent="0.25">
      <c r="A13" s="21">
        <v>2</v>
      </c>
      <c r="B13" s="195" t="s">
        <v>42</v>
      </c>
      <c r="C13" s="195"/>
      <c r="D13" s="195"/>
      <c r="E13" s="195"/>
      <c r="F13" s="195"/>
      <c r="G13" s="196"/>
    </row>
    <row r="14" spans="1:8" ht="51" x14ac:dyDescent="0.2">
      <c r="A14" s="22" t="s">
        <v>16</v>
      </c>
      <c r="B14" s="38" t="s">
        <v>20</v>
      </c>
      <c r="C14" s="37" t="s">
        <v>43</v>
      </c>
      <c r="D14" s="23">
        <v>627.75</v>
      </c>
      <c r="E14" s="24"/>
      <c r="F14" s="17">
        <f>ROUND(D14*E14,2)</f>
        <v>0</v>
      </c>
      <c r="G14" s="25" t="e">
        <f t="shared" ref="G14:G19" si="0">F14*100/$F$32</f>
        <v>#DIV/0!</v>
      </c>
    </row>
    <row r="15" spans="1:8" ht="25.5" x14ac:dyDescent="0.2">
      <c r="A15" s="22" t="s">
        <v>17</v>
      </c>
      <c r="B15" s="38" t="s">
        <v>44</v>
      </c>
      <c r="C15" s="37" t="s">
        <v>45</v>
      </c>
      <c r="D15" s="23">
        <v>29441.48</v>
      </c>
      <c r="E15" s="24"/>
      <c r="F15" s="17">
        <f>ROUND(D15*E15,2)</f>
        <v>0</v>
      </c>
      <c r="G15" s="25" t="e">
        <f t="shared" si="0"/>
        <v>#DIV/0!</v>
      </c>
    </row>
    <row r="16" spans="1:8" ht="25.5" x14ac:dyDescent="0.2">
      <c r="A16" s="22" t="s">
        <v>18</v>
      </c>
      <c r="B16" s="38" t="s">
        <v>46</v>
      </c>
      <c r="C16" s="28" t="s">
        <v>23</v>
      </c>
      <c r="D16" s="23">
        <v>4050</v>
      </c>
      <c r="E16" s="24"/>
      <c r="F16" s="17">
        <f>ROUND(D16*E16,2)</f>
        <v>0</v>
      </c>
      <c r="G16" s="25" t="e">
        <f t="shared" si="0"/>
        <v>#DIV/0!</v>
      </c>
    </row>
    <row r="17" spans="1:8" x14ac:dyDescent="0.2">
      <c r="A17" s="22" t="s">
        <v>47</v>
      </c>
      <c r="B17" s="38" t="s">
        <v>48</v>
      </c>
      <c r="C17" s="28" t="s">
        <v>23</v>
      </c>
      <c r="D17" s="23">
        <v>4050</v>
      </c>
      <c r="E17" s="24"/>
      <c r="F17" s="17">
        <f>ROUND(D17*E17,2)</f>
        <v>0</v>
      </c>
      <c r="G17" s="25" t="e">
        <f t="shared" si="0"/>
        <v>#DIV/0!</v>
      </c>
    </row>
    <row r="18" spans="1:8" ht="51" x14ac:dyDescent="0.2">
      <c r="A18" s="22" t="s">
        <v>49</v>
      </c>
      <c r="B18" s="38" t="s">
        <v>24</v>
      </c>
      <c r="C18" s="37" t="s">
        <v>43</v>
      </c>
      <c r="D18" s="23">
        <v>162</v>
      </c>
      <c r="E18" s="24"/>
      <c r="F18" s="17">
        <f t="shared" ref="F18:F19" si="1">ROUND(D18*E18,2)</f>
        <v>0</v>
      </c>
      <c r="G18" s="25" t="e">
        <f t="shared" si="0"/>
        <v>#DIV/0!</v>
      </c>
    </row>
    <row r="19" spans="1:8" ht="39" thickBot="1" x14ac:dyDescent="0.25">
      <c r="A19" s="22" t="s">
        <v>50</v>
      </c>
      <c r="B19" s="38" t="s">
        <v>51</v>
      </c>
      <c r="C19" s="37" t="s">
        <v>45</v>
      </c>
      <c r="D19" s="23">
        <v>7597.8</v>
      </c>
      <c r="E19" s="24"/>
      <c r="F19" s="17">
        <f t="shared" si="1"/>
        <v>0</v>
      </c>
      <c r="G19" s="25" t="e">
        <f t="shared" si="0"/>
        <v>#DIV/0!</v>
      </c>
    </row>
    <row r="20" spans="1:8" ht="15.75" customHeight="1" thickBot="1" x14ac:dyDescent="0.25">
      <c r="A20" s="8" t="s">
        <v>52</v>
      </c>
      <c r="B20" s="194" t="s">
        <v>15</v>
      </c>
      <c r="C20" s="194"/>
      <c r="D20" s="194"/>
      <c r="E20" s="194"/>
      <c r="F20" s="19">
        <f>SUM(F14:F19)</f>
        <v>0</v>
      </c>
      <c r="G20" s="20" t="e">
        <f>F20*100/F32</f>
        <v>#DIV/0!</v>
      </c>
    </row>
    <row r="21" spans="1:8" ht="13.5" thickBot="1" x14ac:dyDescent="0.25">
      <c r="A21" s="191"/>
      <c r="B21" s="191"/>
      <c r="C21" s="191"/>
      <c r="D21" s="191"/>
      <c r="E21" s="191"/>
      <c r="F21" s="191"/>
      <c r="G21" s="191"/>
    </row>
    <row r="22" spans="1:8" ht="13.5" thickBot="1" x14ac:dyDescent="0.25">
      <c r="A22" s="21">
        <v>3</v>
      </c>
      <c r="B22" s="195" t="s">
        <v>53</v>
      </c>
      <c r="C22" s="195"/>
      <c r="D22" s="195"/>
      <c r="E22" s="195"/>
      <c r="F22" s="195"/>
      <c r="G22" s="196"/>
    </row>
    <row r="23" spans="1:8" ht="38.25" x14ac:dyDescent="0.2">
      <c r="A23" s="27" t="s">
        <v>19</v>
      </c>
      <c r="B23" s="39" t="s">
        <v>54</v>
      </c>
      <c r="C23" s="28" t="s">
        <v>23</v>
      </c>
      <c r="D23" s="29">
        <v>129.6</v>
      </c>
      <c r="E23" s="29"/>
      <c r="F23" s="17">
        <f>ROUND(D23*E23,2)</f>
        <v>0</v>
      </c>
      <c r="G23" s="18" t="e">
        <f t="shared" ref="G23:G27" si="2">F23*100/$F$32</f>
        <v>#DIV/0!</v>
      </c>
    </row>
    <row r="24" spans="1:8" ht="38.25" x14ac:dyDescent="0.2">
      <c r="A24" s="27" t="s">
        <v>21</v>
      </c>
      <c r="B24" s="39" t="s">
        <v>54</v>
      </c>
      <c r="C24" s="28" t="s">
        <v>23</v>
      </c>
      <c r="D24" s="30">
        <v>112.59</v>
      </c>
      <c r="E24" s="29"/>
      <c r="F24" s="17">
        <f t="shared" ref="F24:F29" si="3">ROUND(D24*E24,2)</f>
        <v>0</v>
      </c>
      <c r="G24" s="18" t="e">
        <f t="shared" si="2"/>
        <v>#DIV/0!</v>
      </c>
    </row>
    <row r="25" spans="1:8" ht="25.5" x14ac:dyDescent="0.2">
      <c r="A25" s="26" t="s">
        <v>55</v>
      </c>
      <c r="B25" s="40" t="s">
        <v>56</v>
      </c>
      <c r="C25" s="28" t="s">
        <v>23</v>
      </c>
      <c r="D25" s="15">
        <v>7.56</v>
      </c>
      <c r="E25" s="31"/>
      <c r="F25" s="17">
        <f t="shared" si="3"/>
        <v>0</v>
      </c>
      <c r="G25" s="18" t="e">
        <f t="shared" si="2"/>
        <v>#DIV/0!</v>
      </c>
    </row>
    <row r="26" spans="1:8" ht="25.5" x14ac:dyDescent="0.2">
      <c r="A26" s="27" t="s">
        <v>22</v>
      </c>
      <c r="B26" s="40" t="s">
        <v>26</v>
      </c>
      <c r="C26" s="13" t="s">
        <v>25</v>
      </c>
      <c r="D26" s="15">
        <v>190</v>
      </c>
      <c r="E26" s="31"/>
      <c r="F26" s="17">
        <f t="shared" si="3"/>
        <v>0</v>
      </c>
      <c r="G26" s="18" t="e">
        <f t="shared" si="2"/>
        <v>#DIV/0!</v>
      </c>
    </row>
    <row r="27" spans="1:8" ht="38.25" x14ac:dyDescent="0.2">
      <c r="A27" s="27" t="s">
        <v>57</v>
      </c>
      <c r="B27" s="40" t="s">
        <v>58</v>
      </c>
      <c r="C27" s="13" t="s">
        <v>25</v>
      </c>
      <c r="D27" s="15">
        <v>4</v>
      </c>
      <c r="E27" s="31"/>
      <c r="F27" s="17">
        <f t="shared" si="3"/>
        <v>0</v>
      </c>
      <c r="G27" s="18" t="e">
        <f t="shared" si="2"/>
        <v>#DIV/0!</v>
      </c>
    </row>
    <row r="28" spans="1:8" ht="38.25" x14ac:dyDescent="0.2">
      <c r="A28" s="26" t="s">
        <v>59</v>
      </c>
      <c r="B28" s="39" t="s">
        <v>60</v>
      </c>
      <c r="C28" s="13" t="s">
        <v>25</v>
      </c>
      <c r="D28" s="30">
        <v>6</v>
      </c>
      <c r="E28" s="29"/>
      <c r="F28" s="17">
        <f t="shared" si="3"/>
        <v>0</v>
      </c>
      <c r="G28" s="45" t="e">
        <f>F28*100/$F$32</f>
        <v>#DIV/0!</v>
      </c>
    </row>
    <row r="29" spans="1:8" ht="39" thickBot="1" x14ac:dyDescent="0.25">
      <c r="A29" s="27" t="s">
        <v>61</v>
      </c>
      <c r="B29" s="42" t="s">
        <v>62</v>
      </c>
      <c r="C29" s="13" t="s">
        <v>25</v>
      </c>
      <c r="D29" s="43">
        <v>1</v>
      </c>
      <c r="E29" s="44"/>
      <c r="F29" s="17">
        <f t="shared" si="3"/>
        <v>0</v>
      </c>
      <c r="G29" s="45" t="e">
        <f>F29*100/$F$32</f>
        <v>#DIV/0!</v>
      </c>
    </row>
    <row r="30" spans="1:8" ht="13.5" thickBot="1" x14ac:dyDescent="0.25">
      <c r="A30" s="8" t="s">
        <v>61</v>
      </c>
      <c r="B30" s="194" t="s">
        <v>15</v>
      </c>
      <c r="C30" s="194"/>
      <c r="D30" s="194"/>
      <c r="E30" s="194"/>
      <c r="F30" s="19">
        <f>SUM(F23:F29)</f>
        <v>0</v>
      </c>
      <c r="G30" s="20" t="e">
        <f>F30*100/$F$32</f>
        <v>#DIV/0!</v>
      </c>
    </row>
    <row r="31" spans="1:8" ht="19.5" customHeight="1" thickBot="1" x14ac:dyDescent="0.25">
      <c r="A31" s="191"/>
      <c r="B31" s="191"/>
      <c r="C31" s="191"/>
      <c r="D31" s="191"/>
      <c r="E31" s="191"/>
      <c r="F31" s="191"/>
      <c r="G31" s="191"/>
    </row>
    <row r="32" spans="1:8" ht="13.5" thickBot="1" x14ac:dyDescent="0.25">
      <c r="A32" s="189" t="s">
        <v>27</v>
      </c>
      <c r="B32" s="190"/>
      <c r="C32" s="190"/>
      <c r="D32" s="190"/>
      <c r="E32" s="190"/>
      <c r="F32" s="10">
        <f>SUM(F30+F20+F11)</f>
        <v>0</v>
      </c>
      <c r="G32" s="32" t="e">
        <f>F32*100/$F$32</f>
        <v>#DIV/0!</v>
      </c>
      <c r="H32" s="33"/>
    </row>
    <row r="33" spans="1:7" x14ac:dyDescent="0.2">
      <c r="A33" s="34"/>
      <c r="B33" s="35"/>
      <c r="C33" s="35"/>
      <c r="D33" s="35"/>
      <c r="E33" s="35"/>
      <c r="F33" s="35"/>
      <c r="G33" s="36"/>
    </row>
    <row r="34" spans="1:7" x14ac:dyDescent="0.2">
      <c r="A34" s="35"/>
      <c r="B34" s="35"/>
      <c r="C34" s="35"/>
      <c r="D34" s="35"/>
      <c r="E34" s="35"/>
      <c r="F34" s="35"/>
      <c r="G34" s="36"/>
    </row>
    <row r="35" spans="1:7" x14ac:dyDescent="0.2">
      <c r="A35" s="35"/>
      <c r="B35" s="35"/>
      <c r="C35" s="35"/>
      <c r="D35" s="35"/>
      <c r="E35" s="35"/>
      <c r="F35" s="35"/>
      <c r="G35" s="36"/>
    </row>
    <row r="36" spans="1:7" x14ac:dyDescent="0.2">
      <c r="A36" s="35"/>
      <c r="B36" s="35"/>
      <c r="C36" s="35"/>
      <c r="D36" s="35"/>
      <c r="E36" s="35"/>
      <c r="F36" s="35"/>
      <c r="G36" s="36"/>
    </row>
    <row r="37" spans="1:7" ht="15.75" customHeight="1" x14ac:dyDescent="0.2">
      <c r="A37" s="36"/>
      <c r="B37" s="36"/>
      <c r="C37" s="36"/>
      <c r="D37" s="36"/>
      <c r="E37" s="36"/>
      <c r="F37" s="36"/>
      <c r="G37" s="36"/>
    </row>
    <row r="38" spans="1:7" ht="15.75" customHeight="1" x14ac:dyDescent="0.2">
      <c r="A38" s="36"/>
      <c r="B38" s="36"/>
      <c r="C38" s="36"/>
      <c r="D38" s="36"/>
      <c r="E38" s="35"/>
      <c r="F38" s="36"/>
      <c r="G38" s="36"/>
    </row>
    <row r="39" spans="1:7" x14ac:dyDescent="0.2">
      <c r="A39" s="36"/>
      <c r="B39" s="36"/>
      <c r="C39" s="36"/>
      <c r="D39" s="36"/>
      <c r="E39" s="36"/>
      <c r="F39" s="36"/>
      <c r="G39" s="36"/>
    </row>
    <row r="40" spans="1:7" x14ac:dyDescent="0.2">
      <c r="A40" s="36"/>
      <c r="B40" s="36"/>
      <c r="C40" s="36"/>
      <c r="D40" s="36"/>
      <c r="E40" s="36"/>
      <c r="F40" s="36"/>
      <c r="G40" s="36"/>
    </row>
    <row r="41" spans="1:7" x14ac:dyDescent="0.2">
      <c r="A41" s="36"/>
      <c r="B41" s="36"/>
      <c r="C41" s="36"/>
      <c r="D41" s="36"/>
      <c r="E41" s="36"/>
      <c r="F41" s="36"/>
      <c r="G41" s="36"/>
    </row>
    <row r="42" spans="1:7" x14ac:dyDescent="0.2">
      <c r="A42" s="36"/>
      <c r="B42" s="36"/>
      <c r="C42" s="36"/>
      <c r="D42" s="36"/>
      <c r="E42" s="36"/>
      <c r="F42" s="36"/>
      <c r="G42" s="36"/>
    </row>
    <row r="43" spans="1:7" x14ac:dyDescent="0.2">
      <c r="A43" s="36"/>
      <c r="B43" s="36"/>
      <c r="C43" s="36"/>
      <c r="D43" s="36"/>
      <c r="E43" s="36"/>
      <c r="F43" s="36"/>
      <c r="G43" s="36"/>
    </row>
    <row r="44" spans="1:7" x14ac:dyDescent="0.2">
      <c r="A44" s="36"/>
      <c r="B44" s="36"/>
      <c r="C44" s="36"/>
      <c r="D44" s="36"/>
      <c r="E44" s="36"/>
      <c r="F44" s="36"/>
      <c r="G44" s="36"/>
    </row>
    <row r="45" spans="1:7" x14ac:dyDescent="0.2">
      <c r="A45" s="36"/>
      <c r="B45" s="36"/>
      <c r="C45" s="36"/>
      <c r="D45" s="36"/>
      <c r="E45" s="36"/>
      <c r="F45" s="36"/>
      <c r="G45" s="36"/>
    </row>
    <row r="46" spans="1:7" x14ac:dyDescent="0.2">
      <c r="A46" s="36"/>
      <c r="B46" s="36"/>
      <c r="C46" s="36"/>
      <c r="D46" s="36"/>
      <c r="E46" s="36"/>
      <c r="F46" s="36"/>
      <c r="G46" s="36"/>
    </row>
    <row r="47" spans="1:7" x14ac:dyDescent="0.2">
      <c r="A47" s="36"/>
      <c r="B47" s="36"/>
      <c r="C47" s="36"/>
      <c r="D47" s="36"/>
      <c r="E47" s="36"/>
      <c r="F47" s="36"/>
      <c r="G47" s="36"/>
    </row>
    <row r="48" spans="1:7" x14ac:dyDescent="0.2">
      <c r="A48" s="36"/>
      <c r="B48" s="36"/>
      <c r="C48" s="36"/>
      <c r="D48" s="36"/>
      <c r="E48" s="36"/>
      <c r="F48" s="36"/>
      <c r="G48" s="36"/>
    </row>
  </sheetData>
  <mergeCells count="17">
    <mergeCell ref="B6:G6"/>
    <mergeCell ref="A32:E32"/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  <mergeCell ref="B4:G4"/>
    <mergeCell ref="B5:G5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User</cp:lastModifiedBy>
  <cp:revision/>
  <cp:lastPrinted>2023-11-28T14:45:54Z</cp:lastPrinted>
  <dcterms:created xsi:type="dcterms:W3CDTF">2015-12-07T12:00:04Z</dcterms:created>
  <dcterms:modified xsi:type="dcterms:W3CDTF">2023-11-28T14:46:39Z</dcterms:modified>
  <cp:category/>
  <cp:contentStatus/>
</cp:coreProperties>
</file>