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Editais\Editais 2022\1 - PMMG\Processo nº 41-2022 - Pavimentação Santa Barbara - CR 9176792021MDRCAIXA\"/>
    </mc:Choice>
  </mc:AlternateContent>
  <xr:revisionPtr revIDLastSave="0" documentId="13_ncr:1_{5F427818-4B6C-4295-B249-87A7E0A7B2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ORÇAMENTO.CustoUnitario" hidden="1">ROUND('Orçamento '!$U1,15-13*'Orçamento '!$AF$10)</definedName>
    <definedName name="ORÇAMENTO.PrecoUnitarioLicitado" hidden="1">'Orçamento '!$AL1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4" l="1"/>
  <c r="B21" i="4"/>
  <c r="F72" i="3" l="1"/>
  <c r="F71" i="3"/>
  <c r="F70" i="3"/>
  <c r="F69" i="3"/>
  <c r="F63" i="3"/>
  <c r="F64" i="3"/>
  <c r="F45" i="3"/>
  <c r="F46" i="3"/>
  <c r="F47" i="3"/>
  <c r="F48" i="3"/>
  <c r="F49" i="3"/>
  <c r="F50" i="3"/>
  <c r="F73" i="3" l="1"/>
  <c r="M22" i="4" s="1"/>
  <c r="B20" i="4"/>
  <c r="B19" i="4"/>
  <c r="B18" i="4"/>
  <c r="B17" i="4"/>
  <c r="B16" i="4"/>
  <c r="B14" i="4"/>
  <c r="F65" i="3"/>
  <c r="F62" i="3"/>
  <c r="F61" i="3"/>
  <c r="F60" i="3"/>
  <c r="F59" i="3"/>
  <c r="F55" i="3"/>
  <c r="F56" i="3" s="1"/>
  <c r="M20" i="4" s="1"/>
  <c r="K20" i="4" s="1"/>
  <c r="F51" i="3"/>
  <c r="F44" i="3"/>
  <c r="F43" i="3"/>
  <c r="F39" i="3"/>
  <c r="F38" i="3"/>
  <c r="F37" i="3"/>
  <c r="F36" i="3"/>
  <c r="F32" i="3"/>
  <c r="F31" i="3"/>
  <c r="F27" i="3"/>
  <c r="F26" i="3"/>
  <c r="F25" i="3"/>
  <c r="F52" i="3" l="1"/>
  <c r="M19" i="4" s="1"/>
  <c r="E19" i="4" s="1"/>
  <c r="F66" i="3"/>
  <c r="F40" i="3"/>
  <c r="M18" i="4" s="1"/>
  <c r="I18" i="4" s="1"/>
  <c r="F33" i="3"/>
  <c r="M17" i="4" s="1"/>
  <c r="G17" i="4" s="1"/>
  <c r="F28" i="3"/>
  <c r="M16" i="4" s="1"/>
  <c r="E16" i="4" s="1"/>
  <c r="K22" i="4" l="1"/>
  <c r="M21" i="4"/>
  <c r="G23" i="4"/>
  <c r="F12" i="3"/>
  <c r="F17" i="3"/>
  <c r="B4" i="4"/>
  <c r="B5" i="4"/>
  <c r="B7" i="4"/>
  <c r="B13" i="4"/>
  <c r="B15" i="4"/>
  <c r="K21" i="4" l="1"/>
  <c r="I23" i="4"/>
  <c r="F13" i="3"/>
  <c r="F21" i="3"/>
  <c r="F22" i="3" s="1"/>
  <c r="F16" i="3"/>
  <c r="M15" i="4" l="1"/>
  <c r="E15" i="4" s="1"/>
  <c r="F18" i="3"/>
  <c r="M14" i="4" s="1"/>
  <c r="K14" i="4" s="1"/>
  <c r="F75" i="3" l="1"/>
  <c r="G73" i="3" s="1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G75" i="3" l="1"/>
  <c r="G69" i="3"/>
  <c r="G70" i="3"/>
  <c r="G72" i="3"/>
  <c r="G71" i="3"/>
  <c r="G64" i="3"/>
  <c r="G63" i="3"/>
  <c r="G47" i="3"/>
  <c r="G48" i="3"/>
  <c r="G50" i="3"/>
  <c r="G49" i="3"/>
  <c r="G45" i="3"/>
  <c r="G46" i="3"/>
  <c r="G18" i="3"/>
  <c r="G13" i="3"/>
  <c r="G60" i="3"/>
  <c r="G65" i="3"/>
  <c r="G59" i="3"/>
  <c r="G61" i="3"/>
  <c r="G62" i="3"/>
  <c r="G66" i="3"/>
  <c r="G55" i="3"/>
  <c r="G56" i="3"/>
  <c r="G43" i="3"/>
  <c r="G44" i="3"/>
  <c r="G51" i="3"/>
  <c r="G52" i="3"/>
  <c r="G38" i="3"/>
  <c r="G37" i="3"/>
  <c r="G39" i="3"/>
  <c r="G36" i="3"/>
  <c r="G40" i="3"/>
  <c r="G32" i="3"/>
  <c r="G31" i="3"/>
  <c r="G33" i="3"/>
  <c r="G28" i="3"/>
  <c r="G26" i="3"/>
  <c r="G27" i="3"/>
  <c r="G25" i="3"/>
  <c r="G17" i="3"/>
  <c r="M13" i="4"/>
  <c r="F30" i="1"/>
  <c r="M23" i="4" l="1"/>
  <c r="N21" i="4" s="1"/>
  <c r="K13" i="4"/>
  <c r="K23" i="4" s="1"/>
  <c r="G22" i="3"/>
  <c r="E23" i="4"/>
  <c r="G12" i="3"/>
  <c r="G21" i="3"/>
  <c r="B7" i="3"/>
  <c r="B6" i="4" s="1"/>
  <c r="G16" i="3"/>
  <c r="I25" i="4" l="1"/>
  <c r="G25" i="4"/>
  <c r="K25" i="4"/>
  <c r="E24" i="4"/>
  <c r="E25" i="4"/>
  <c r="F11" i="1"/>
  <c r="E26" i="4" l="1"/>
  <c r="G26" i="4" s="1"/>
  <c r="I26" i="4" s="1"/>
  <c r="K26" i="4" s="1"/>
  <c r="G24" i="4"/>
  <c r="I24" i="4" s="1"/>
  <c r="K24" i="4" s="1"/>
  <c r="F20" i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  <c r="N19" i="4" l="1"/>
  <c r="N16" i="4"/>
  <c r="N17" i="4"/>
  <c r="N22" i="4"/>
  <c r="N14" i="4"/>
  <c r="N20" i="4"/>
  <c r="N15" i="4"/>
  <c r="N18" i="4"/>
  <c r="N13" i="4"/>
</calcChain>
</file>

<file path=xl/sharedStrings.xml><?xml version="1.0" encoding="utf-8"?>
<sst xmlns="http://schemas.openxmlformats.org/spreadsheetml/2006/main" count="249" uniqueCount="153">
  <si>
    <t xml:space="preserve">PLANILHA QUANTITATIVA E ORÇAMENTÁRIA </t>
  </si>
  <si>
    <t>OBRA:</t>
  </si>
  <si>
    <t>LOCAL:</t>
  </si>
  <si>
    <t>Valor Total:</t>
  </si>
  <si>
    <t>Valor do BDI:</t>
  </si>
  <si>
    <t>ITEM</t>
  </si>
  <si>
    <t>ITENS DE SERVIÇO</t>
  </si>
  <si>
    <t>Unidade</t>
  </si>
  <si>
    <t xml:space="preserve">Quantidade </t>
  </si>
  <si>
    <t>Custo Unitário</t>
  </si>
  <si>
    <t>Custo total</t>
  </si>
  <si>
    <t>%</t>
  </si>
  <si>
    <t>SERVIÇOS PRELIMINARES</t>
  </si>
  <si>
    <t>1.1</t>
  </si>
  <si>
    <t>1.2</t>
  </si>
  <si>
    <t>TOTAL DO ITEM</t>
  </si>
  <si>
    <t>2.1</t>
  </si>
  <si>
    <t>2.2</t>
  </si>
  <si>
    <t>2.3</t>
  </si>
  <si>
    <t>3.1</t>
  </si>
  <si>
    <t>EXECUÇÃO E COMPACTAÇÃO DE BASE E OU SUB BASE PARA PAVIMENTAÇÃO DE BRITA GRADUADA SIMPLES - EXCLUSIVE CARGA E TRANSPORTE. AF_11/2019</t>
  </si>
  <si>
    <t>3.2</t>
  </si>
  <si>
    <t>3.4</t>
  </si>
  <si>
    <t>M²</t>
  </si>
  <si>
    <t>EXECUÇÃO DE PAVIMENTO COM APLICAÇÃO DE CONCRETO ASFÁLTICO, CAMADA DE ROLAMENTO - EXCLUSIVE CARGA E TRANSPORTE. AF_11/2019</t>
  </si>
  <si>
    <t>UN</t>
  </si>
  <si>
    <t>TACHA REFLETIVA BIDIRECIONAL - FORNECIMENTO E COLOCAÇÃO</t>
  </si>
  <si>
    <t>TOTAL GERAL ORÇAMENTO</t>
  </si>
  <si>
    <t>CRONOGRAMA FÍSICO FINANCEIRO</t>
  </si>
  <si>
    <t>DISCRIMINAÇÃO</t>
  </si>
  <si>
    <t>PERÍODO</t>
  </si>
  <si>
    <t>TOTAL</t>
  </si>
  <si>
    <t>MÊS 01</t>
  </si>
  <si>
    <t>MÊS 02</t>
  </si>
  <si>
    <t>MÊS 03</t>
  </si>
  <si>
    <t>R$</t>
  </si>
  <si>
    <t>VALOR DA OBRA</t>
  </si>
  <si>
    <t xml:space="preserve">VALOR ACUMULADO </t>
  </si>
  <si>
    <t>PERCENTUAL DA OBRA</t>
  </si>
  <si>
    <t>SOMATÓRIO ACUMULADO %</t>
  </si>
  <si>
    <t>Prefeitura Municipal de Morro Grande</t>
  </si>
  <si>
    <t>Responsável Técnico</t>
  </si>
  <si>
    <t>CONTRATAÇÃO DE OBRA DE PAVIMENTAÇÃO ASFÁLTICA, DRENAGEM PLUVIAL E SINALIZAÇÃO NA ESTRADA GERAL SANGA DAS PEDRAS</t>
  </si>
  <si>
    <t xml:space="preserve">ESTRADA GERAL SANGA DAS PEDRAS ‐ MORRO GRANDE/SC </t>
  </si>
  <si>
    <t>PLACA DE OBRA EM CHAPA DE AÇO GALVANIZADO</t>
  </si>
  <si>
    <t>PAVIMENTAÇÃO</t>
  </si>
  <si>
    <t>M³</t>
  </si>
  <si>
    <t>TRANSPORTE COMERCIAL DE BRITA - DMT=46,2KM</t>
  </si>
  <si>
    <t>M³XKM</t>
  </si>
  <si>
    <t>IMPRIMAÇÃO COM EMULSÃO ASFALTICA (EAI) ‐ REF. COD. SINAPI 96401</t>
  </si>
  <si>
    <t>2.4</t>
  </si>
  <si>
    <t>PINTURA DE LIGACAO COM EMULSAO RR-2C</t>
  </si>
  <si>
    <t>2.5</t>
  </si>
  <si>
    <t>2.6</t>
  </si>
  <si>
    <t>TRANSPORTE COM CAMINHÃO BASCULANTE 10 M3 DE MASSA ASFALTICA PARA PAVIMENTAÇÃO URBANA - DMT=46,2KM</t>
  </si>
  <si>
    <t>2.7</t>
  </si>
  <si>
    <t>SINALIZAÇÃO HORIZONTAL E VERTICAL</t>
  </si>
  <si>
    <t>SINALIZACAO HORIZONTAL COM TINTA RETRORREFLETIVA A BASE DE RESINA ACRILICA COM MICROESFERAS DE VIDRO</t>
  </si>
  <si>
    <t>3.3</t>
  </si>
  <si>
    <t>FORNECIMENTO E IMPLANTAÇÃO DE PLACA EM AÇO - PELÍCULA I + III</t>
  </si>
  <si>
    <t>3.5</t>
  </si>
  <si>
    <t>FORNECIMENTO E IMPLANTAÇÃO DE SUPORTE METÁLICO GALVANIZADO PARA PLACA DE ADVERTÊNCIA - LADO DE 0,80 M</t>
  </si>
  <si>
    <t>3.6</t>
  </si>
  <si>
    <t>FORNECIMENTO E IMPLANTAÇÃO DE SUPORTE METÁLICO GALVANIZADO PARA PLACA DE REGULAMENTAÇÃO - D = 0,80 M</t>
  </si>
  <si>
    <t>3.7</t>
  </si>
  <si>
    <t>FORNECIMENTO E IMPLANTAÇÃO DE SUPORTE METÁLICO GALVANIZADO
PARA PLACAS - 2,00 X 1,00 M</t>
  </si>
  <si>
    <t>MÊS 04</t>
  </si>
  <si>
    <t>Valor do BDI 1:</t>
  </si>
  <si>
    <t>TERRAPLENAGEM, ATERRO COM REVESTIMENTO PRIMÁRIO NA ESTRADA GERAL LINHA PASINI PARA PAVIMENTAÇÃO ASFALTICA  TRECHO - ESTACA 0+00=PP ATÉ ESTACA 100+13,67m, COM EXTENSÃO TOTAL DE 2.013,67 m LINEARES.</t>
  </si>
  <si>
    <t>M3</t>
  </si>
  <si>
    <t>M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</si>
  <si>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</si>
  <si>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</si>
  <si>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</si>
  <si>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</si>
  <si>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</si>
  <si>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</si>
  <si>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</si>
  <si>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</si>
  <si>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</si>
  <si>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</si>
  <si>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</si>
  <si>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</si>
  <si>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</si>
  <si>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</si>
  <si>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</si>
  <si>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</si>
  <si>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</si>
  <si>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</si>
  <si>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9.1</t>
  </si>
  <si>
    <t>9.2</t>
  </si>
  <si>
    <t>9.3</t>
  </si>
  <si>
    <t>9.4</t>
  </si>
  <si>
    <t>9.5</t>
  </si>
  <si>
    <t>9.6</t>
  </si>
  <si>
    <t>CONTRATAÇÃO DE OBRA DE PAVIMENTAÇÃO ASFÁLTICA NA ESTRADA MUNICIPAL SANTA BÁRBARA, COM EXTENSÃO TOTAL DE 220,00 METROS LINEARES (ESTACA 0+0,00 A ESTACA 11+0,00M)</t>
  </si>
  <si>
    <t>ESTRADA MUNICIPAL SANTA BÁRBARA - MORRO GRANDE/SC</t>
  </si>
  <si>
    <t>ADMINISTRAÇÃO LOCAL</t>
  </si>
  <si>
    <t>ADMINISTRAÇÃO LOCAL  - SANTA BARBARA</t>
  </si>
  <si>
    <t>VB</t>
  </si>
  <si>
    <t>CANTEIRO DE OBRA</t>
  </si>
  <si>
    <t>MOBILIZAÇÃO E DESMOBILIZAÇÃO DO CONTAINER, CONSIDERANDO DMT DE 50KM (DMT: Entrega e Recolhimento) (INCLUSO MOTORISTA/OPERADOR, TRANSPORTE E IÇAMENTO)</t>
  </si>
  <si>
    <t>LOCACAO DE CONTAINER 2,30 X 6,00 M, ALT. 2,50 M, COM 1 SANITARIO, PARA ESCRITORIO, COMPLETO, SEM DIVISORIAS INTERNAS (NAO INCLUI MOBILIZACAO/DESMOBILIZACAO)</t>
  </si>
  <si>
    <t xml:space="preserve">MES   </t>
  </si>
  <si>
    <t>PLACA DE OBRA</t>
  </si>
  <si>
    <t>M2</t>
  </si>
  <si>
    <t>TERRAPLENAGEM</t>
  </si>
  <si>
    <t>ESCAVAÇÃO VERTICAL A CÉU ABERTO, EM OBRAS DE INFRAESTRUTURA, INCLUINDO CARGA, DESCARGA E TRANSPORTE, EM SOLO DE 1ª CATEGORIA COM ESCAVADEIRA HIDRÁULICA (CAÇAMBA: 0,8 M³ / 111 HP), FROTA DE 3 CAMINHÕES BASCULANTES DE 14 M³, DMT ATÉ 1 KM E VELOCIDADE MÉDIA14KM/H. AF_05/2020</t>
  </si>
  <si>
    <t xml:space="preserve"> EXECUÇÃO, COMPACTAÇÃO E REGULARIZAÇÃO DE SUB BASE DE SEIXO ROLADO - (SEIXO FORNECIDO PELA PREFEITURA POSTO OBRA )</t>
  </si>
  <si>
    <t>REGULARIZAÇÃO E COMPACTAÇÃO DE SUBLEITO DE SOLO  PREDOMINANTEMENTE ARGILOSO. AF_11/2019</t>
  </si>
  <si>
    <t>PAVIMENTAÇÃO  1a ETAPA</t>
  </si>
  <si>
    <t>TRANSPORTE COM CAMINHÃO BASCULANTE DE 14 M³, EM VIA URBANA PAVIMENTADA, DMT ATÉ 30 KM (UNIDADE: M3XKM). AF_07/2020</t>
  </si>
  <si>
    <t>M3XKM</t>
  </si>
  <si>
    <t>PAVIMENTAÇÃO 2a ETAPA</t>
  </si>
  <si>
    <t xml:space="preserve">IMPRIMAÇÃO COM EMULSÃO ASFALTICA (EAI) </t>
  </si>
  <si>
    <t>EXECUÇÃO DE PINTURA DE LIGAÇÃO COM EMULSÃO ASFÁLTICA RR-2C. AF_11/2019</t>
  </si>
  <si>
    <t>m²</t>
  </si>
  <si>
    <t>DRENAGEM  1a Etapa</t>
  </si>
  <si>
    <t>7.5</t>
  </si>
  <si>
    <t>7.6</t>
  </si>
  <si>
    <t>7.7</t>
  </si>
  <si>
    <t>7.8</t>
  </si>
  <si>
    <t>7.9</t>
  </si>
  <si>
    <t>7.10</t>
  </si>
  <si>
    <t>ESCAVAÇÃO MANUAL DE VALA COM PROFUNDIDADE MENOR OU IGUAL A 1,30 M. AF_02/2021</t>
  </si>
  <si>
    <t>ESCAVAÇÃO MECANIZADA DE VALA COM PROFUNDIDADE ATÉ 1,5 M (MÉDIA MONTANTE E JUSANTE/UMA COMPOSIÇÃO POR TRECHO), RETROESCAV. (0,26 M3), LARGURA DE 0,8 M A 1,5 M, EM SOLO DE 1A CATEGORIA, LOCAIS COM BAIXO NÍVEL DE INTERFERÊNCIA. AF_02/2021</t>
  </si>
  <si>
    <t>REATERRO MANUAL DE VALAS COM COMPACTAÇÃO MECANIZADA. AF_04/2016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</si>
  <si>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</si>
  <si>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t>ASSENTAMENTO DE TUBO DE CONCRETO PARA REDES COLETORAS DE ÁGUAS PLUVIAIS, DIÂMETRO DE 400 MM, JUNTA RÍGIDA, INSTALADO EM LOCAL COM BAIXO NÍVEL DE INTERFERÊNCIAS (NÃO INCLUI FORNECIMENTO). AF_12/2015</t>
  </si>
  <si>
    <t>TUBO DE CONCRETO SIMPLES PARA AGUAS PLUVIAIS, CLASSE PS1, COM ENCAIXE MACHO E FEMEA, DIAMETRO NOMINAL DE 400 MM</t>
  </si>
  <si>
    <t xml:space="preserve">LASTRO DE BRITA  N.2 </t>
  </si>
  <si>
    <t>DRENAGEM  2a Etapa</t>
  </si>
  <si>
    <t>Boca de Lobo Com grelha Articulada - TIPO 2 -  1,14 X 0,56 X 1,16 (CxLxH) COM FUNDO E CINTA DE CONCRETO E PAREDES DE BLOCO ESTRUTURAL - COM GRELHA ARTICULADA</t>
  </si>
  <si>
    <t xml:space="preserve">OBRAS COMPLEMENTARES </t>
  </si>
  <si>
    <t>9.7</t>
  </si>
  <si>
    <t>9.8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</si>
  <si>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</si>
  <si>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PASSEIO (CALÇADA) OU PISO DE CONCRETO COM CONCRETO MOLDADO IN LOCO, USINADO, ACABAMENTO CONVENCIONAL, NÃO ARMADO. AF_07/2016</t>
  </si>
  <si>
    <t>EXECUÇÃO DE PASSEIO (CALÇADA) ACESSO VEICULOS LEVES , COM CONCRETO MOLDADO IN LOCO, USINADO, ACABAMENTO CONVENCIONAL, ESPESSURA 7 CM, ARMADO  (Conforme Detalhe)  (m²)</t>
  </si>
  <si>
    <t>PISO PODOTÁTL ( PLACA DE CONCRETO 30X30x2,5 cm)</t>
  </si>
  <si>
    <t xml:space="preserve">ATERRO MANUAL  E COMPACTAÇÃO  MECANIZADA - COM SOLO DA TERRAPLENAGEM </t>
  </si>
  <si>
    <t>SINALIZAÇÃO</t>
  </si>
  <si>
    <t>PINTURA DE EIXO VIÁRIO SOBRE ASFALTO COM TINTA RETRORREFLETIVA A BASE DE RESINA ACRÍLICA COM MICROESFERAS DE VIDRO, APLICAÇÃO MECÂNICA COM DEMARCADORA AUTOPROPELIDA. AF_05/2021</t>
  </si>
  <si>
    <t>PINTURA DE FAIXA DE PEDESTRE OU ZEBRADA TINTA RETRORREFLETIVA A BASE DE RESINA ACRÍLICA COM MICROESFERAS DE VIDRO, E = 30 CM, APLICAÇÃO MANUAL. AF_05/2021</t>
  </si>
  <si>
    <t>Fornecimento e implantação de placa de regulamentação em aço D = 0,60 m - película retrorrefletiva</t>
  </si>
  <si>
    <t>Fornecimento e implantação de PLACA DE SINALIZACAO EM CHAPA DE ACO NUM 16 COM PINTURA REFLETIVA - NOME DA RUA  (25x50 cm)</t>
  </si>
  <si>
    <t>10.1</t>
  </si>
  <si>
    <t>10.2</t>
  </si>
  <si>
    <t>10.3</t>
  </si>
  <si>
    <t>10.4</t>
  </si>
  <si>
    <t>10.5</t>
  </si>
  <si>
    <t>RAZÃO SOCIAL:</t>
  </si>
  <si>
    <t>CNPJ: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</si>
</sst>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64" fontId="3" fillId="4" borderId="38" xfId="1" applyNumberFormat="1" applyFont="1" applyFill="1" applyBorder="1" applyAlignment="1">
      <alignment horizontal="center" vertical="center"/>
    </xf>
    <xf numFmtId="164" fontId="3" fillId="0" borderId="38" xfId="1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2" fontId="3" fillId="4" borderId="41" xfId="1" applyNumberFormat="1" applyFont="1" applyFill="1" applyBorder="1" applyAlignment="1">
      <alignment horizontal="center" vertical="center" wrapText="1"/>
    </xf>
    <xf numFmtId="2" fontId="3" fillId="0" borderId="41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" fontId="12" fillId="4" borderId="1" xfId="1" applyNumberFormat="1" applyFont="1" applyFill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9" fontId="6" fillId="0" borderId="18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3" fillId="0" borderId="6" xfId="0" applyNumberFormat="1" applyFont="1" applyBorder="1" applyAlignment="1">
      <alignment vertical="center"/>
    </xf>
    <xf numFmtId="10" fontId="3" fillId="0" borderId="8" xfId="0" applyNumberFormat="1" applyFont="1" applyBorder="1" applyAlignment="1">
      <alignment vertical="center"/>
    </xf>
    <xf numFmtId="10" fontId="3" fillId="0" borderId="9" xfId="0" applyNumberFormat="1" applyFont="1" applyBorder="1" applyAlignment="1">
      <alignment vertical="center"/>
    </xf>
    <xf numFmtId="4" fontId="14" fillId="4" borderId="1" xfId="0" applyNumberFormat="1" applyFont="1" applyFill="1" applyBorder="1" applyAlignment="1">
      <alignment horizontal="center" vertical="center"/>
    </xf>
    <xf numFmtId="10" fontId="3" fillId="0" borderId="3" xfId="2" applyNumberFormat="1" applyFont="1" applyBorder="1" applyAlignment="1">
      <alignment horizontal="left"/>
    </xf>
    <xf numFmtId="4" fontId="10" fillId="5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41" xfId="0" applyFont="1" applyBorder="1" applyAlignment="1">
      <alignment horizontal="center" vertical="center"/>
    </xf>
    <xf numFmtId="4" fontId="13" fillId="0" borderId="41" xfId="0" applyNumberFormat="1" applyFont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 wrapText="1"/>
    </xf>
    <xf numFmtId="9" fontId="6" fillId="0" borderId="4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2" fontId="3" fillId="0" borderId="0" xfId="0" applyNumberFormat="1" applyFont="1"/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12" fillId="4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2" fontId="8" fillId="0" borderId="32" xfId="2" applyNumberFormat="1" applyFont="1" applyBorder="1" applyAlignment="1">
      <alignment horizontal="center" vertical="center"/>
    </xf>
    <xf numFmtId="2" fontId="8" fillId="0" borderId="28" xfId="2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2" fontId="8" fillId="0" borderId="33" xfId="2" applyNumberFormat="1" applyFont="1" applyBorder="1" applyAlignment="1">
      <alignment horizontal="center" vertical="center"/>
    </xf>
    <xf numFmtId="2" fontId="8" fillId="0" borderId="34" xfId="2" applyNumberFormat="1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54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/>
    </xf>
    <xf numFmtId="4" fontId="3" fillId="0" borderId="37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2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10" fillId="3" borderId="4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39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30</xdr:row>
      <xdr:rowOff>0</xdr:rowOff>
    </xdr:from>
    <xdr:to>
      <xdr:col>3</xdr:col>
      <xdr:colOff>590550</xdr:colOff>
      <xdr:row>30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4505325"/>
          <a:ext cx="3000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29</xdr:row>
      <xdr:rowOff>180975</xdr:rowOff>
    </xdr:from>
    <xdr:to>
      <xdr:col>10</xdr:col>
      <xdr:colOff>0</xdr:colOff>
      <xdr:row>29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267200" y="4495800"/>
          <a:ext cx="2162175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Editais\Editais%202020\1%20-%20Prefeitura\_Temp\_Processo%20n&#186;%20XX-2020%20-%20Pavimenta&#231;&#227;o%20Estrada%20Municipal%20Rio%20do%20Meio%20(Estaca%200%20-%2047)\Projeto%20-%20Pavimenta&#231;&#227;o%20Rio%20do%20Meio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showGridLines="0" tabSelected="1" zoomScaleNormal="100" workbookViewId="0">
      <pane ySplit="10" topLeftCell="A11" activePane="bottomLeft" state="frozen"/>
      <selection pane="bottomLeft" activeCell="E63" sqref="E63"/>
    </sheetView>
  </sheetViews>
  <sheetFormatPr defaultRowHeight="12.75" x14ac:dyDescent="0.2"/>
  <cols>
    <col min="1" max="1" width="16.28515625" style="13" customWidth="1"/>
    <col min="2" max="2" width="46.5703125" style="13" customWidth="1"/>
    <col min="3" max="3" width="9.140625" style="13"/>
    <col min="4" max="4" width="12.7109375" style="13" customWidth="1"/>
    <col min="5" max="5" width="15" style="13" customWidth="1"/>
    <col min="6" max="6" width="12.140625" style="13" customWidth="1"/>
    <col min="7" max="7" width="15.85546875" style="13" customWidth="1"/>
    <col min="8" max="8" width="9.140625" style="13" customWidth="1"/>
    <col min="9" max="16384" width="9.140625" style="13"/>
  </cols>
  <sheetData>
    <row r="1" spans="1:8" ht="31.5" customHeight="1" thickBot="1" x14ac:dyDescent="0.25">
      <c r="A1" s="143" t="s">
        <v>0</v>
      </c>
      <c r="B1" s="144"/>
      <c r="C1" s="144"/>
      <c r="D1" s="144"/>
      <c r="E1" s="144"/>
      <c r="F1" s="144"/>
      <c r="G1" s="145"/>
    </row>
    <row r="2" spans="1:8" x14ac:dyDescent="0.2">
      <c r="A2" s="146"/>
      <c r="B2" s="147"/>
      <c r="C2" s="147"/>
      <c r="D2" s="147"/>
      <c r="E2" s="147"/>
      <c r="F2" s="147"/>
      <c r="G2" s="147"/>
    </row>
    <row r="3" spans="1:8" ht="33.75" customHeight="1" x14ac:dyDescent="0.2">
      <c r="A3" s="67" t="s">
        <v>1</v>
      </c>
      <c r="B3" s="148" t="s">
        <v>95</v>
      </c>
      <c r="C3" s="149" t="s">
        <v>68</v>
      </c>
      <c r="D3" s="149" t="s">
        <v>68</v>
      </c>
      <c r="E3" s="149" t="s">
        <v>68</v>
      </c>
      <c r="F3" s="149" t="s">
        <v>68</v>
      </c>
      <c r="G3" s="148" t="s">
        <v>68</v>
      </c>
      <c r="H3" s="55"/>
    </row>
    <row r="4" spans="1:8" ht="15" customHeight="1" x14ac:dyDescent="0.2">
      <c r="A4" s="67" t="s">
        <v>151</v>
      </c>
      <c r="B4" s="133"/>
      <c r="C4" s="133"/>
      <c r="D4" s="133"/>
      <c r="E4" s="133"/>
      <c r="F4" s="133"/>
      <c r="G4" s="241"/>
      <c r="H4" s="55"/>
    </row>
    <row r="5" spans="1:8" ht="16.5" customHeight="1" x14ac:dyDescent="0.2">
      <c r="A5" s="67" t="s">
        <v>152</v>
      </c>
      <c r="B5" s="133"/>
      <c r="C5" s="133"/>
      <c r="D5" s="133"/>
      <c r="E5" s="133"/>
      <c r="F5" s="133"/>
      <c r="G5" s="241"/>
      <c r="H5" s="55"/>
    </row>
    <row r="6" spans="1:8" x14ac:dyDescent="0.2">
      <c r="A6" s="68" t="s">
        <v>2</v>
      </c>
      <c r="B6" s="150" t="s">
        <v>96</v>
      </c>
      <c r="C6" s="150"/>
      <c r="D6" s="150"/>
      <c r="E6" s="150"/>
      <c r="F6" s="150"/>
      <c r="G6" s="151"/>
    </row>
    <row r="7" spans="1:8" x14ac:dyDescent="0.2">
      <c r="A7" s="68" t="s">
        <v>3</v>
      </c>
      <c r="B7" s="152">
        <f>F75</f>
        <v>0</v>
      </c>
      <c r="C7" s="152"/>
      <c r="D7" s="152"/>
      <c r="E7" s="152"/>
      <c r="F7" s="152"/>
      <c r="G7" s="153"/>
    </row>
    <row r="8" spans="1:8" x14ac:dyDescent="0.2">
      <c r="A8" s="68" t="s">
        <v>67</v>
      </c>
      <c r="B8" s="96">
        <v>0.22520000000000001</v>
      </c>
      <c r="C8" s="80"/>
      <c r="D8" s="80"/>
      <c r="E8" s="80"/>
      <c r="F8" s="80"/>
      <c r="G8" s="81"/>
    </row>
    <row r="9" spans="1:8" x14ac:dyDescent="0.2">
      <c r="A9" s="154"/>
      <c r="B9" s="155"/>
      <c r="C9" s="155"/>
      <c r="D9" s="155"/>
      <c r="E9" s="155"/>
      <c r="F9" s="155"/>
      <c r="G9" s="155"/>
    </row>
    <row r="10" spans="1:8" x14ac:dyDescent="0.2">
      <c r="A10" s="127" t="s">
        <v>5</v>
      </c>
      <c r="B10" s="128" t="s">
        <v>6</v>
      </c>
      <c r="C10" s="127" t="s">
        <v>7</v>
      </c>
      <c r="D10" s="127" t="s">
        <v>8</v>
      </c>
      <c r="E10" s="127" t="s">
        <v>9</v>
      </c>
      <c r="F10" s="127" t="s">
        <v>10</v>
      </c>
      <c r="G10" s="127" t="s">
        <v>11</v>
      </c>
    </row>
    <row r="11" spans="1:8" x14ac:dyDescent="0.2">
      <c r="A11" s="61">
        <v>1</v>
      </c>
      <c r="B11" s="135" t="s">
        <v>97</v>
      </c>
      <c r="C11" s="135"/>
      <c r="D11" s="135"/>
      <c r="E11" s="135"/>
      <c r="F11" s="135"/>
      <c r="G11" s="135"/>
    </row>
    <row r="12" spans="1:8" s="56" customFormat="1" ht="12" x14ac:dyDescent="0.2">
      <c r="A12" s="99" t="s">
        <v>13</v>
      </c>
      <c r="B12" s="101" t="s">
        <v>98</v>
      </c>
      <c r="C12" s="103" t="s">
        <v>99</v>
      </c>
      <c r="D12" s="104">
        <v>1</v>
      </c>
      <c r="E12" s="70"/>
      <c r="F12" s="59">
        <f>ROUND(D12*E12,2)</f>
        <v>0</v>
      </c>
      <c r="G12" s="71" t="e">
        <f>F12*100/$F$75</f>
        <v>#DIV/0!</v>
      </c>
    </row>
    <row r="13" spans="1:8" x14ac:dyDescent="0.2">
      <c r="A13" s="100" t="s">
        <v>14</v>
      </c>
      <c r="B13" s="137" t="s">
        <v>15</v>
      </c>
      <c r="C13" s="137"/>
      <c r="D13" s="137"/>
      <c r="E13" s="137"/>
      <c r="F13" s="97">
        <f>SUM(F12:F12)</f>
        <v>0</v>
      </c>
      <c r="G13" s="72" t="e">
        <f>F13*100/F75</f>
        <v>#DIV/0!</v>
      </c>
      <c r="H13" s="74"/>
    </row>
    <row r="14" spans="1:8" x14ac:dyDescent="0.2">
      <c r="A14" s="136"/>
      <c r="B14" s="136"/>
      <c r="C14" s="136"/>
      <c r="D14" s="136"/>
      <c r="E14" s="136"/>
      <c r="F14" s="136"/>
      <c r="G14" s="136"/>
    </row>
    <row r="15" spans="1:8" x14ac:dyDescent="0.2">
      <c r="A15" s="61">
        <v>2</v>
      </c>
      <c r="B15" s="135" t="s">
        <v>100</v>
      </c>
      <c r="C15" s="135"/>
      <c r="D15" s="135"/>
      <c r="E15" s="135"/>
      <c r="F15" s="135"/>
      <c r="G15" s="135"/>
    </row>
    <row r="16" spans="1:8" s="56" customFormat="1" ht="48" x14ac:dyDescent="0.2">
      <c r="A16" s="57" t="s">
        <v>16</v>
      </c>
      <c r="B16" s="102" t="s">
        <v>101</v>
      </c>
      <c r="C16" s="103" t="s">
        <v>99</v>
      </c>
      <c r="D16" s="104">
        <v>1</v>
      </c>
      <c r="E16" s="70"/>
      <c r="F16" s="59">
        <f>ROUND(D16*E16,2)</f>
        <v>0</v>
      </c>
      <c r="G16" s="71" t="e">
        <f>F16*100/$F$75</f>
        <v>#DIV/0!</v>
      </c>
    </row>
    <row r="17" spans="1:7" s="56" customFormat="1" ht="48" x14ac:dyDescent="0.2">
      <c r="A17" s="57" t="s">
        <v>17</v>
      </c>
      <c r="B17" s="102" t="s">
        <v>102</v>
      </c>
      <c r="C17" s="103" t="s">
        <v>103</v>
      </c>
      <c r="D17" s="104">
        <v>4</v>
      </c>
      <c r="E17" s="70"/>
      <c r="F17" s="59">
        <f t="shared" ref="F17" si="0">ROUND(D17*E17,2)</f>
        <v>0</v>
      </c>
      <c r="G17" s="71" t="e">
        <f>F17*100/$F$75</f>
        <v>#DIV/0!</v>
      </c>
    </row>
    <row r="18" spans="1:7" ht="15.75" customHeight="1" x14ac:dyDescent="0.2">
      <c r="A18" s="69" t="s">
        <v>18</v>
      </c>
      <c r="B18" s="137" t="s">
        <v>15</v>
      </c>
      <c r="C18" s="137"/>
      <c r="D18" s="137"/>
      <c r="E18" s="137"/>
      <c r="F18" s="129">
        <f>SUM(F16:F17)</f>
        <v>0</v>
      </c>
      <c r="G18" s="72" t="e">
        <f>F18*100/F75</f>
        <v>#DIV/0!</v>
      </c>
    </row>
    <row r="19" spans="1:7" x14ac:dyDescent="0.2">
      <c r="A19" s="136"/>
      <c r="B19" s="136"/>
      <c r="C19" s="136"/>
      <c r="D19" s="136"/>
      <c r="E19" s="136"/>
      <c r="F19" s="136"/>
      <c r="G19" s="136"/>
    </row>
    <row r="20" spans="1:7" x14ac:dyDescent="0.2">
      <c r="A20" s="61">
        <v>3</v>
      </c>
      <c r="B20" s="135" t="s">
        <v>12</v>
      </c>
      <c r="C20" s="135"/>
      <c r="D20" s="135"/>
      <c r="E20" s="135"/>
      <c r="F20" s="135"/>
      <c r="G20" s="135"/>
    </row>
    <row r="21" spans="1:7" s="56" customFormat="1" ht="12" x14ac:dyDescent="0.2">
      <c r="A21" s="57" t="s">
        <v>19</v>
      </c>
      <c r="B21" s="102" t="s">
        <v>104</v>
      </c>
      <c r="C21" s="103" t="s">
        <v>105</v>
      </c>
      <c r="D21" s="104">
        <v>4.5</v>
      </c>
      <c r="E21" s="65"/>
      <c r="F21" s="95">
        <f>ROUND(D21*E21,2)</f>
        <v>0</v>
      </c>
      <c r="G21" s="71" t="e">
        <f>F21*100/$F$75</f>
        <v>#DIV/0!</v>
      </c>
    </row>
    <row r="22" spans="1:7" x14ac:dyDescent="0.2">
      <c r="A22" s="105" t="s">
        <v>21</v>
      </c>
      <c r="B22" s="137" t="s">
        <v>15</v>
      </c>
      <c r="C22" s="137"/>
      <c r="D22" s="137"/>
      <c r="E22" s="137"/>
      <c r="F22" s="129">
        <f>SUM(F21:F21)</f>
        <v>0</v>
      </c>
      <c r="G22" s="72" t="e">
        <f>F22*100/$F$75</f>
        <v>#DIV/0!</v>
      </c>
    </row>
    <row r="23" spans="1:7" x14ac:dyDescent="0.2">
      <c r="A23" s="136"/>
      <c r="B23" s="136"/>
      <c r="C23" s="136"/>
      <c r="D23" s="136"/>
      <c r="E23" s="136"/>
      <c r="F23" s="136"/>
      <c r="G23" s="136"/>
    </row>
    <row r="24" spans="1:7" ht="19.5" customHeight="1" x14ac:dyDescent="0.2">
      <c r="A24" s="61">
        <v>4</v>
      </c>
      <c r="B24" s="135" t="s">
        <v>106</v>
      </c>
      <c r="C24" s="135"/>
      <c r="D24" s="135"/>
      <c r="E24" s="135"/>
      <c r="F24" s="135"/>
      <c r="G24" s="135"/>
    </row>
    <row r="25" spans="1:7" ht="84" x14ac:dyDescent="0.2">
      <c r="A25" s="106" t="s">
        <v>71</v>
      </c>
      <c r="B25" s="58" t="s">
        <v>107</v>
      </c>
      <c r="C25" s="103" t="s">
        <v>69</v>
      </c>
      <c r="D25" s="104">
        <v>341.32</v>
      </c>
      <c r="E25" s="108"/>
      <c r="F25" s="95">
        <f t="shared" ref="F25:F27" si="1">ROUND(D25*E25,2)</f>
        <v>0</v>
      </c>
      <c r="G25" s="71" t="e">
        <f>F25*100/$F$75</f>
        <v>#DIV/0!</v>
      </c>
    </row>
    <row r="26" spans="1:7" ht="36" x14ac:dyDescent="0.2">
      <c r="A26" s="106" t="s">
        <v>72</v>
      </c>
      <c r="B26" s="107" t="s">
        <v>108</v>
      </c>
      <c r="C26" s="103" t="s">
        <v>69</v>
      </c>
      <c r="D26" s="104">
        <v>1164.03</v>
      </c>
      <c r="E26" s="108"/>
      <c r="F26" s="95">
        <f t="shared" si="1"/>
        <v>0</v>
      </c>
      <c r="G26" s="71" t="e">
        <f>F26*100/$F$75</f>
        <v>#DIV/0!</v>
      </c>
    </row>
    <row r="27" spans="1:7" ht="36" x14ac:dyDescent="0.2">
      <c r="A27" s="106" t="s">
        <v>73</v>
      </c>
      <c r="B27" s="107" t="s">
        <v>109</v>
      </c>
      <c r="C27" s="103" t="s">
        <v>105</v>
      </c>
      <c r="D27" s="104">
        <v>1540</v>
      </c>
      <c r="E27" s="108"/>
      <c r="F27" s="95">
        <f t="shared" si="1"/>
        <v>0</v>
      </c>
      <c r="G27" s="71" t="e">
        <f>F27*100/$F$75</f>
        <v>#DIV/0!</v>
      </c>
    </row>
    <row r="28" spans="1:7" x14ac:dyDescent="0.2">
      <c r="A28" s="105" t="s">
        <v>74</v>
      </c>
      <c r="B28" s="137" t="s">
        <v>15</v>
      </c>
      <c r="C28" s="137"/>
      <c r="D28" s="137"/>
      <c r="E28" s="137"/>
      <c r="F28" s="129">
        <f>SUM(F23:F27)</f>
        <v>0</v>
      </c>
      <c r="G28" s="72" t="e">
        <f>F28*100/$F$75</f>
        <v>#DIV/0!</v>
      </c>
    </row>
    <row r="29" spans="1:7" x14ac:dyDescent="0.2">
      <c r="A29" s="136"/>
      <c r="B29" s="136"/>
      <c r="C29" s="136"/>
      <c r="D29" s="136"/>
      <c r="E29" s="136"/>
      <c r="F29" s="136"/>
      <c r="G29" s="136"/>
    </row>
    <row r="30" spans="1:7" x14ac:dyDescent="0.2">
      <c r="A30" s="61">
        <v>5</v>
      </c>
      <c r="B30" s="135" t="s">
        <v>110</v>
      </c>
      <c r="C30" s="135"/>
      <c r="D30" s="135"/>
      <c r="E30" s="135"/>
      <c r="F30" s="135"/>
      <c r="G30" s="135"/>
    </row>
    <row r="31" spans="1:7" ht="48" x14ac:dyDescent="0.2">
      <c r="A31" s="57" t="s">
        <v>75</v>
      </c>
      <c r="B31" s="102" t="s">
        <v>20</v>
      </c>
      <c r="C31" s="103" t="s">
        <v>69</v>
      </c>
      <c r="D31" s="104">
        <v>231</v>
      </c>
      <c r="E31" s="65"/>
      <c r="F31" s="95">
        <f>ROUND(D31*E31,2)</f>
        <v>0</v>
      </c>
      <c r="G31" s="71" t="e">
        <f>F31*100/$F$75</f>
        <v>#DIV/0!</v>
      </c>
    </row>
    <row r="32" spans="1:7" ht="36" x14ac:dyDescent="0.2">
      <c r="A32" s="57" t="s">
        <v>76</v>
      </c>
      <c r="B32" s="101" t="s">
        <v>111</v>
      </c>
      <c r="C32" s="103" t="s">
        <v>112</v>
      </c>
      <c r="D32" s="104">
        <v>3087.32</v>
      </c>
      <c r="E32" s="65"/>
      <c r="F32" s="95">
        <f t="shared" ref="F32" si="2">ROUND(D32*E32,2)</f>
        <v>0</v>
      </c>
      <c r="G32" s="71" t="e">
        <f>F32*100/$F$75</f>
        <v>#DIV/0!</v>
      </c>
    </row>
    <row r="33" spans="1:7" x14ac:dyDescent="0.2">
      <c r="A33" s="105" t="s">
        <v>77</v>
      </c>
      <c r="B33" s="137" t="s">
        <v>15</v>
      </c>
      <c r="C33" s="137"/>
      <c r="D33" s="137"/>
      <c r="E33" s="137"/>
      <c r="F33" s="129">
        <f>SUM(F31:F32)</f>
        <v>0</v>
      </c>
      <c r="G33" s="72" t="e">
        <f>F33*100/$F$75</f>
        <v>#DIV/0!</v>
      </c>
    </row>
    <row r="34" spans="1:7" x14ac:dyDescent="0.2">
      <c r="A34" s="136"/>
      <c r="B34" s="136"/>
      <c r="C34" s="136"/>
      <c r="D34" s="136"/>
      <c r="E34" s="136"/>
      <c r="F34" s="136"/>
      <c r="G34" s="136"/>
    </row>
    <row r="35" spans="1:7" ht="12.75" customHeight="1" x14ac:dyDescent="0.2">
      <c r="A35" s="61">
        <v>6</v>
      </c>
      <c r="B35" s="140" t="s">
        <v>113</v>
      </c>
      <c r="C35" s="141"/>
      <c r="D35" s="141"/>
      <c r="E35" s="141"/>
      <c r="F35" s="141"/>
      <c r="G35" s="142"/>
    </row>
    <row r="36" spans="1:7" x14ac:dyDescent="0.2">
      <c r="A36" s="57" t="s">
        <v>78</v>
      </c>
      <c r="B36" s="102" t="s">
        <v>114</v>
      </c>
      <c r="C36" s="103" t="s">
        <v>116</v>
      </c>
      <c r="D36" s="104">
        <v>1540</v>
      </c>
      <c r="E36" s="65"/>
      <c r="F36" s="95">
        <f>ROUND(D36*E36,2)</f>
        <v>0</v>
      </c>
      <c r="G36" s="71" t="e">
        <f>F36*100/$F$75</f>
        <v>#DIV/0!</v>
      </c>
    </row>
    <row r="37" spans="1:7" ht="24" x14ac:dyDescent="0.2">
      <c r="A37" s="57" t="s">
        <v>79</v>
      </c>
      <c r="B37" s="101" t="s">
        <v>115</v>
      </c>
      <c r="C37" s="103" t="s">
        <v>105</v>
      </c>
      <c r="D37" s="104">
        <v>1540</v>
      </c>
      <c r="E37" s="65"/>
      <c r="F37" s="95">
        <f t="shared" ref="F37:F39" si="3">ROUND(D37*E37,2)</f>
        <v>0</v>
      </c>
      <c r="G37" s="71" t="e">
        <f>F37*100/$F$75</f>
        <v>#DIV/0!</v>
      </c>
    </row>
    <row r="38" spans="1:7" ht="36" x14ac:dyDescent="0.2">
      <c r="A38" s="57" t="s">
        <v>80</v>
      </c>
      <c r="B38" s="101" t="s">
        <v>24</v>
      </c>
      <c r="C38" s="103" t="s">
        <v>69</v>
      </c>
      <c r="D38" s="104">
        <v>77</v>
      </c>
      <c r="E38" s="134"/>
      <c r="F38" s="95">
        <f t="shared" si="3"/>
        <v>0</v>
      </c>
      <c r="G38" s="71" t="e">
        <f>F38*100/$F$75</f>
        <v>#DIV/0!</v>
      </c>
    </row>
    <row r="39" spans="1:7" ht="45" x14ac:dyDescent="0.25">
      <c r="A39" s="57" t="s">
        <v>81</v>
      </c>
      <c r="B39" s="109" t="s">
        <v>111</v>
      </c>
      <c r="C39" s="110" t="s">
        <v>112</v>
      </c>
      <c r="D39" s="111">
        <v>4085.24</v>
      </c>
      <c r="E39" s="65"/>
      <c r="F39" s="95">
        <f t="shared" si="3"/>
        <v>0</v>
      </c>
      <c r="G39" s="71" t="e">
        <f>F39*100/$F$75</f>
        <v>#DIV/0!</v>
      </c>
    </row>
    <row r="40" spans="1:7" x14ac:dyDescent="0.2">
      <c r="A40" s="105" t="s">
        <v>82</v>
      </c>
      <c r="B40" s="137" t="s">
        <v>15</v>
      </c>
      <c r="C40" s="137"/>
      <c r="D40" s="137"/>
      <c r="E40" s="137"/>
      <c r="F40" s="129">
        <f>SUM(F36:F39)</f>
        <v>0</v>
      </c>
      <c r="G40" s="72" t="e">
        <f>F40*100/$F$75</f>
        <v>#DIV/0!</v>
      </c>
    </row>
    <row r="41" spans="1:7" x14ac:dyDescent="0.2">
      <c r="A41" s="136"/>
      <c r="B41" s="136"/>
      <c r="C41" s="136"/>
      <c r="D41" s="136"/>
      <c r="E41" s="136"/>
      <c r="F41" s="136"/>
      <c r="G41" s="136"/>
    </row>
    <row r="42" spans="1:7" x14ac:dyDescent="0.2">
      <c r="A42" s="61">
        <v>7</v>
      </c>
      <c r="B42" s="135" t="s">
        <v>117</v>
      </c>
      <c r="C42" s="135"/>
      <c r="D42" s="135"/>
      <c r="E42" s="135"/>
      <c r="F42" s="135"/>
      <c r="G42" s="135"/>
    </row>
    <row r="43" spans="1:7" ht="24" x14ac:dyDescent="0.2">
      <c r="A43" s="57" t="s">
        <v>83</v>
      </c>
      <c r="B43" s="102" t="s">
        <v>124</v>
      </c>
      <c r="C43" s="103" t="s">
        <v>69</v>
      </c>
      <c r="D43" s="104">
        <v>1.39</v>
      </c>
      <c r="E43" s="65"/>
      <c r="F43" s="95">
        <f>ROUND(D43*E43,2)</f>
        <v>0</v>
      </c>
      <c r="G43" s="71" t="e">
        <f>F43*100/$F$75</f>
        <v>#DIV/0!</v>
      </c>
    </row>
    <row r="44" spans="1:7" ht="72" x14ac:dyDescent="0.2">
      <c r="A44" s="57" t="s">
        <v>84</v>
      </c>
      <c r="B44" s="101" t="s">
        <v>125</v>
      </c>
      <c r="C44" s="103" t="s">
        <v>69</v>
      </c>
      <c r="D44" s="104">
        <v>35.770000000000003</v>
      </c>
      <c r="E44" s="65"/>
      <c r="F44" s="95">
        <f t="shared" ref="F44:F51" si="4">ROUND(D44*E44,2)</f>
        <v>0</v>
      </c>
      <c r="G44" s="71" t="e">
        <f>F44*100/$F$75</f>
        <v>#DIV/0!</v>
      </c>
    </row>
    <row r="45" spans="1:7" ht="24" x14ac:dyDescent="0.2">
      <c r="A45" s="57" t="s">
        <v>85</v>
      </c>
      <c r="B45" s="101" t="s">
        <v>126</v>
      </c>
      <c r="C45" s="103" t="s">
        <v>69</v>
      </c>
      <c r="D45" s="104">
        <v>11.04</v>
      </c>
      <c r="E45" s="65"/>
      <c r="F45" s="95">
        <f t="shared" si="4"/>
        <v>0</v>
      </c>
      <c r="G45" s="71" t="e">
        <f t="shared" ref="G45:G50" si="5">F45*100/$F$75</f>
        <v>#DIV/0!</v>
      </c>
    </row>
    <row r="46" spans="1:7" ht="72" x14ac:dyDescent="0.2">
      <c r="A46" s="57" t="s">
        <v>86</v>
      </c>
      <c r="B46" s="101" t="s">
        <v>127</v>
      </c>
      <c r="C46" s="103" t="s">
        <v>69</v>
      </c>
      <c r="D46" s="104">
        <v>19.350000000000001</v>
      </c>
      <c r="E46" s="65"/>
      <c r="F46" s="95">
        <f t="shared" si="4"/>
        <v>0</v>
      </c>
      <c r="G46" s="71" t="e">
        <f t="shared" si="5"/>
        <v>#DIV/0!</v>
      </c>
    </row>
    <row r="47" spans="1:7" ht="36" x14ac:dyDescent="0.2">
      <c r="A47" s="57" t="s">
        <v>118</v>
      </c>
      <c r="B47" s="101" t="s">
        <v>111</v>
      </c>
      <c r="C47" s="103" t="s">
        <v>112</v>
      </c>
      <c r="D47" s="104">
        <v>2.74</v>
      </c>
      <c r="E47" s="65"/>
      <c r="F47" s="95">
        <f t="shared" si="4"/>
        <v>0</v>
      </c>
      <c r="G47" s="71" t="e">
        <f t="shared" si="5"/>
        <v>#DIV/0!</v>
      </c>
    </row>
    <row r="48" spans="1:7" ht="60" x14ac:dyDescent="0.2">
      <c r="A48" s="57" t="s">
        <v>119</v>
      </c>
      <c r="B48" s="101" t="s">
        <v>128</v>
      </c>
      <c r="C48" s="103" t="s">
        <v>70</v>
      </c>
      <c r="D48" s="104">
        <v>27</v>
      </c>
      <c r="E48" s="65"/>
      <c r="F48" s="95">
        <f t="shared" si="4"/>
        <v>0</v>
      </c>
      <c r="G48" s="71" t="e">
        <f t="shared" si="5"/>
        <v>#DIV/0!</v>
      </c>
    </row>
    <row r="49" spans="1:7" ht="36" x14ac:dyDescent="0.2">
      <c r="A49" s="57" t="s">
        <v>120</v>
      </c>
      <c r="B49" s="101" t="s">
        <v>129</v>
      </c>
      <c r="C49" s="103" t="s">
        <v>70</v>
      </c>
      <c r="D49" s="104">
        <v>27</v>
      </c>
      <c r="E49" s="65"/>
      <c r="F49" s="95">
        <f t="shared" si="4"/>
        <v>0</v>
      </c>
      <c r="G49" s="71" t="e">
        <f t="shared" si="5"/>
        <v>#DIV/0!</v>
      </c>
    </row>
    <row r="50" spans="1:7" x14ac:dyDescent="0.2">
      <c r="A50" s="57" t="s">
        <v>121</v>
      </c>
      <c r="B50" s="101" t="s">
        <v>130</v>
      </c>
      <c r="C50" s="103" t="s">
        <v>69</v>
      </c>
      <c r="D50" s="104">
        <v>0.81</v>
      </c>
      <c r="E50" s="65"/>
      <c r="F50" s="95">
        <f t="shared" si="4"/>
        <v>0</v>
      </c>
      <c r="G50" s="71" t="e">
        <f t="shared" si="5"/>
        <v>#DIV/0!</v>
      </c>
    </row>
    <row r="51" spans="1:7" ht="36" x14ac:dyDescent="0.2">
      <c r="A51" s="57" t="s">
        <v>122</v>
      </c>
      <c r="B51" s="101" t="s">
        <v>111</v>
      </c>
      <c r="C51" s="103" t="s">
        <v>112</v>
      </c>
      <c r="D51" s="104">
        <v>10.83</v>
      </c>
      <c r="E51" s="65"/>
      <c r="F51" s="95">
        <f t="shared" si="4"/>
        <v>0</v>
      </c>
      <c r="G51" s="71" t="e">
        <f>F51*100/$F$75</f>
        <v>#DIV/0!</v>
      </c>
    </row>
    <row r="52" spans="1:7" x14ac:dyDescent="0.2">
      <c r="A52" s="105" t="s">
        <v>123</v>
      </c>
      <c r="B52" s="137" t="s">
        <v>15</v>
      </c>
      <c r="C52" s="137"/>
      <c r="D52" s="137"/>
      <c r="E52" s="137"/>
      <c r="F52" s="129">
        <f>SUM(F43:F51)</f>
        <v>0</v>
      </c>
      <c r="G52" s="72" t="e">
        <f>F52*100/$F$75</f>
        <v>#DIV/0!</v>
      </c>
    </row>
    <row r="53" spans="1:7" x14ac:dyDescent="0.2">
      <c r="A53" s="136"/>
      <c r="B53" s="136"/>
      <c r="C53" s="136"/>
      <c r="D53" s="136"/>
      <c r="E53" s="136"/>
      <c r="F53" s="136"/>
      <c r="G53" s="136"/>
    </row>
    <row r="54" spans="1:7" x14ac:dyDescent="0.2">
      <c r="A54" s="61">
        <v>8</v>
      </c>
      <c r="B54" s="135" t="s">
        <v>131</v>
      </c>
      <c r="C54" s="135"/>
      <c r="D54" s="135"/>
      <c r="E54" s="135"/>
      <c r="F54" s="135"/>
      <c r="G54" s="135"/>
    </row>
    <row r="55" spans="1:7" ht="48" x14ac:dyDescent="0.2">
      <c r="A55" s="57" t="s">
        <v>87</v>
      </c>
      <c r="B55" s="102" t="s">
        <v>132</v>
      </c>
      <c r="C55" s="103" t="s">
        <v>25</v>
      </c>
      <c r="D55" s="104">
        <v>6</v>
      </c>
      <c r="E55" s="65"/>
      <c r="F55" s="95">
        <f>ROUND(D55*E55,2)</f>
        <v>0</v>
      </c>
      <c r="G55" s="71" t="e">
        <f>F55*100/$F$75</f>
        <v>#DIV/0!</v>
      </c>
    </row>
    <row r="56" spans="1:7" x14ac:dyDescent="0.2">
      <c r="A56" s="57" t="s">
        <v>88</v>
      </c>
      <c r="B56" s="137" t="s">
        <v>15</v>
      </c>
      <c r="C56" s="137"/>
      <c r="D56" s="137"/>
      <c r="E56" s="137"/>
      <c r="F56" s="129">
        <f>SUM(F55:F55)</f>
        <v>0</v>
      </c>
      <c r="G56" s="72" t="e">
        <f>F56*100/$F$75</f>
        <v>#DIV/0!</v>
      </c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61">
        <v>9</v>
      </c>
      <c r="B58" s="135" t="s">
        <v>133</v>
      </c>
      <c r="C58" s="135"/>
      <c r="D58" s="135"/>
      <c r="E58" s="135"/>
      <c r="F58" s="135"/>
      <c r="G58" s="135"/>
    </row>
    <row r="59" spans="1:7" ht="72" x14ac:dyDescent="0.2">
      <c r="A59" s="57" t="s">
        <v>89</v>
      </c>
      <c r="B59" s="102" t="s">
        <v>136</v>
      </c>
      <c r="C59" s="103" t="s">
        <v>70</v>
      </c>
      <c r="D59" s="104">
        <v>440</v>
      </c>
      <c r="E59" s="65"/>
      <c r="F59" s="95">
        <f>ROUND(D59*E59,2)</f>
        <v>0</v>
      </c>
      <c r="G59" s="71" t="e">
        <f t="shared" ref="G59:G66" si="6">F59*100/$F$75</f>
        <v>#DIV/0!</v>
      </c>
    </row>
    <row r="60" spans="1:7" x14ac:dyDescent="0.2">
      <c r="A60" s="57" t="s">
        <v>90</v>
      </c>
      <c r="B60" s="102" t="s">
        <v>130</v>
      </c>
      <c r="C60" s="103" t="s">
        <v>69</v>
      </c>
      <c r="D60" s="104">
        <v>15.8</v>
      </c>
      <c r="E60" s="65"/>
      <c r="F60" s="95">
        <f t="shared" ref="F60:F65" si="7">ROUND(D60*E60,2)</f>
        <v>0</v>
      </c>
      <c r="G60" s="71" t="e">
        <f t="shared" si="6"/>
        <v>#DIV/0!</v>
      </c>
    </row>
    <row r="61" spans="1:7" ht="36" x14ac:dyDescent="0.2">
      <c r="A61" s="57" t="s">
        <v>91</v>
      </c>
      <c r="B61" s="101" t="s">
        <v>111</v>
      </c>
      <c r="C61" s="103" t="s">
        <v>112</v>
      </c>
      <c r="D61" s="104">
        <v>211.2</v>
      </c>
      <c r="E61" s="65"/>
      <c r="F61" s="95">
        <f t="shared" si="7"/>
        <v>0</v>
      </c>
      <c r="G61" s="71" t="e">
        <f t="shared" si="6"/>
        <v>#DIV/0!</v>
      </c>
    </row>
    <row r="62" spans="1:7" ht="48" x14ac:dyDescent="0.2">
      <c r="A62" s="57" t="s">
        <v>92</v>
      </c>
      <c r="B62" s="101" t="s">
        <v>137</v>
      </c>
      <c r="C62" s="103" t="s">
        <v>69</v>
      </c>
      <c r="D62" s="104">
        <v>32.229999999999997</v>
      </c>
      <c r="E62" s="65"/>
      <c r="F62" s="95">
        <f t="shared" si="7"/>
        <v>0</v>
      </c>
      <c r="G62" s="71" t="e">
        <f t="shared" si="6"/>
        <v>#DIV/0!</v>
      </c>
    </row>
    <row r="63" spans="1:7" ht="48" x14ac:dyDescent="0.2">
      <c r="A63" s="57" t="s">
        <v>93</v>
      </c>
      <c r="B63" s="101" t="s">
        <v>138</v>
      </c>
      <c r="C63" s="103" t="s">
        <v>23</v>
      </c>
      <c r="D63" s="104">
        <v>20.25</v>
      </c>
      <c r="E63" s="65"/>
      <c r="F63" s="95">
        <f t="shared" si="7"/>
        <v>0</v>
      </c>
      <c r="G63" s="71" t="e">
        <f t="shared" si="6"/>
        <v>#DIV/0!</v>
      </c>
    </row>
    <row r="64" spans="1:7" ht="24" x14ac:dyDescent="0.2">
      <c r="A64" s="57" t="s">
        <v>94</v>
      </c>
      <c r="B64" s="101" t="s">
        <v>139</v>
      </c>
      <c r="C64" s="103" t="s">
        <v>105</v>
      </c>
      <c r="D64" s="104">
        <v>128.88</v>
      </c>
      <c r="E64" s="65"/>
      <c r="F64" s="95">
        <f t="shared" si="7"/>
        <v>0</v>
      </c>
      <c r="G64" s="71" t="e">
        <f t="shared" si="6"/>
        <v>#DIV/0!</v>
      </c>
    </row>
    <row r="65" spans="1:8" ht="24" x14ac:dyDescent="0.2">
      <c r="A65" s="57" t="s">
        <v>134</v>
      </c>
      <c r="B65" s="101" t="s">
        <v>140</v>
      </c>
      <c r="C65" s="103" t="s">
        <v>46</v>
      </c>
      <c r="D65" s="104">
        <v>52.68</v>
      </c>
      <c r="E65" s="65"/>
      <c r="F65" s="95">
        <f t="shared" si="7"/>
        <v>0</v>
      </c>
      <c r="G65" s="71" t="e">
        <f t="shared" si="6"/>
        <v>#DIV/0!</v>
      </c>
    </row>
    <row r="66" spans="1:8" x14ac:dyDescent="0.2">
      <c r="A66" s="105" t="s">
        <v>135</v>
      </c>
      <c r="B66" s="137" t="s">
        <v>15</v>
      </c>
      <c r="C66" s="137"/>
      <c r="D66" s="137"/>
      <c r="E66" s="137"/>
      <c r="F66" s="129">
        <f>SUM(F59:F65)</f>
        <v>0</v>
      </c>
      <c r="G66" s="72" t="e">
        <f t="shared" si="6"/>
        <v>#DIV/0!</v>
      </c>
    </row>
    <row r="67" spans="1:8" x14ac:dyDescent="0.2">
      <c r="A67" s="136"/>
      <c r="B67" s="136"/>
      <c r="C67" s="136"/>
      <c r="D67" s="136"/>
      <c r="E67" s="136"/>
      <c r="F67" s="136"/>
      <c r="G67" s="136"/>
    </row>
    <row r="68" spans="1:8" x14ac:dyDescent="0.2">
      <c r="A68" s="61">
        <v>10</v>
      </c>
      <c r="B68" s="135" t="s">
        <v>141</v>
      </c>
      <c r="C68" s="135"/>
      <c r="D68" s="135"/>
      <c r="E68" s="135"/>
      <c r="F68" s="135"/>
      <c r="G68" s="135"/>
    </row>
    <row r="69" spans="1:8" ht="60" x14ac:dyDescent="0.2">
      <c r="A69" s="57" t="s">
        <v>146</v>
      </c>
      <c r="B69" s="102" t="s">
        <v>142</v>
      </c>
      <c r="C69" s="103" t="s">
        <v>70</v>
      </c>
      <c r="D69" s="104">
        <v>660</v>
      </c>
      <c r="E69" s="65"/>
      <c r="F69" s="95">
        <f>ROUND(D69*E69,2)</f>
        <v>0</v>
      </c>
      <c r="G69" s="71" t="e">
        <f>F69*100/$F$75</f>
        <v>#DIV/0!</v>
      </c>
    </row>
    <row r="70" spans="1:8" ht="48" x14ac:dyDescent="0.2">
      <c r="A70" s="57" t="s">
        <v>147</v>
      </c>
      <c r="B70" s="102" t="s">
        <v>143</v>
      </c>
      <c r="C70" s="103" t="s">
        <v>105</v>
      </c>
      <c r="D70" s="104">
        <v>26.4</v>
      </c>
      <c r="E70" s="65"/>
      <c r="F70" s="95">
        <f t="shared" ref="F70:F72" si="8">ROUND(D70*E70,2)</f>
        <v>0</v>
      </c>
      <c r="G70" s="71" t="e">
        <f>F70*100/$F$75</f>
        <v>#DIV/0!</v>
      </c>
    </row>
    <row r="71" spans="1:8" ht="36" x14ac:dyDescent="0.2">
      <c r="A71" s="57" t="s">
        <v>148</v>
      </c>
      <c r="B71" s="101" t="s">
        <v>144</v>
      </c>
      <c r="C71" s="103" t="s">
        <v>25</v>
      </c>
      <c r="D71" s="104">
        <v>4</v>
      </c>
      <c r="E71" s="65"/>
      <c r="F71" s="95">
        <f t="shared" si="8"/>
        <v>0</v>
      </c>
      <c r="G71" s="71" t="e">
        <f>F71*100/$F$75</f>
        <v>#DIV/0!</v>
      </c>
    </row>
    <row r="72" spans="1:8" ht="36" x14ac:dyDescent="0.2">
      <c r="A72" s="57" t="s">
        <v>149</v>
      </c>
      <c r="B72" s="101" t="s">
        <v>145</v>
      </c>
      <c r="C72" s="103" t="s">
        <v>25</v>
      </c>
      <c r="D72" s="104">
        <v>2</v>
      </c>
      <c r="E72" s="65"/>
      <c r="F72" s="95">
        <f t="shared" si="8"/>
        <v>0</v>
      </c>
      <c r="G72" s="71" t="e">
        <f>F72*100/$F$75</f>
        <v>#DIV/0!</v>
      </c>
    </row>
    <row r="73" spans="1:8" x14ac:dyDescent="0.2">
      <c r="A73" s="105" t="s">
        <v>150</v>
      </c>
      <c r="B73" s="137" t="s">
        <v>15</v>
      </c>
      <c r="C73" s="137"/>
      <c r="D73" s="137"/>
      <c r="E73" s="137"/>
      <c r="F73" s="129">
        <f>SUM(F69:F72)</f>
        <v>0</v>
      </c>
      <c r="G73" s="72" t="e">
        <f>F73*100/$F$75</f>
        <v>#DIV/0!</v>
      </c>
    </row>
    <row r="74" spans="1:8" x14ac:dyDescent="0.2">
      <c r="A74" s="136"/>
      <c r="B74" s="136"/>
      <c r="C74" s="136"/>
      <c r="D74" s="136"/>
      <c r="E74" s="136"/>
      <c r="F74" s="136"/>
      <c r="G74" s="136"/>
      <c r="H74" s="39"/>
    </row>
    <row r="75" spans="1:8" x14ac:dyDescent="0.2">
      <c r="A75" s="139" t="s">
        <v>27</v>
      </c>
      <c r="B75" s="139"/>
      <c r="C75" s="139"/>
      <c r="D75" s="139"/>
      <c r="E75" s="139"/>
      <c r="F75" s="112">
        <f>SUM(F13+F18+F22+F28+F33+F40+F52+F56+F66+F73)</f>
        <v>0</v>
      </c>
      <c r="G75" s="73" t="e">
        <f>F75*100/$F$75</f>
        <v>#DIV/0!</v>
      </c>
    </row>
    <row r="76" spans="1:8" x14ac:dyDescent="0.2">
      <c r="A76" s="40"/>
      <c r="B76" s="41"/>
      <c r="C76" s="41"/>
      <c r="D76" s="41"/>
      <c r="E76" s="41"/>
      <c r="F76" s="41"/>
      <c r="G76" s="42"/>
    </row>
    <row r="77" spans="1:8" x14ac:dyDescent="0.2">
      <c r="A77" s="41"/>
      <c r="B77" s="41"/>
      <c r="C77" s="41"/>
      <c r="D77" s="41"/>
      <c r="E77" s="41"/>
      <c r="F77" s="41"/>
      <c r="G77" s="42"/>
    </row>
    <row r="78" spans="1:8" x14ac:dyDescent="0.2">
      <c r="A78" s="41"/>
      <c r="B78" s="41"/>
      <c r="C78" s="41"/>
      <c r="D78" s="41"/>
      <c r="E78" s="41"/>
      <c r="F78" s="41"/>
      <c r="G78" s="42"/>
    </row>
    <row r="79" spans="1:8" x14ac:dyDescent="0.2">
      <c r="A79" s="41"/>
      <c r="B79" s="41"/>
      <c r="C79" s="41"/>
      <c r="D79" s="41"/>
      <c r="E79" s="41"/>
      <c r="F79" s="41"/>
      <c r="G79" s="42"/>
    </row>
    <row r="80" spans="1:8" x14ac:dyDescent="0.2">
      <c r="A80" s="42"/>
      <c r="B80" s="42"/>
      <c r="C80" s="42"/>
      <c r="D80" s="42"/>
      <c r="E80" s="42"/>
      <c r="F80" s="42"/>
      <c r="G80" s="126"/>
    </row>
    <row r="81" spans="1:7" ht="15.75" customHeight="1" x14ac:dyDescent="0.2">
      <c r="A81" s="138"/>
      <c r="B81" s="138"/>
      <c r="C81" s="138"/>
      <c r="D81" s="138"/>
      <c r="E81" s="138"/>
      <c r="F81" s="138"/>
      <c r="G81" s="42"/>
    </row>
    <row r="82" spans="1:7" ht="15.75" customHeight="1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1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</sheetData>
  <mergeCells count="39">
    <mergeCell ref="B15:G15"/>
    <mergeCell ref="A1:G1"/>
    <mergeCell ref="A2:G2"/>
    <mergeCell ref="B3:G3"/>
    <mergeCell ref="B6:G6"/>
    <mergeCell ref="B7:G7"/>
    <mergeCell ref="A9:G9"/>
    <mergeCell ref="B11:G11"/>
    <mergeCell ref="B13:E13"/>
    <mergeCell ref="A14:G14"/>
    <mergeCell ref="A81:B81"/>
    <mergeCell ref="C81:F81"/>
    <mergeCell ref="A75:E75"/>
    <mergeCell ref="B18:E18"/>
    <mergeCell ref="A19:G19"/>
    <mergeCell ref="B20:G20"/>
    <mergeCell ref="B22:E22"/>
    <mergeCell ref="A23:G23"/>
    <mergeCell ref="B24:G24"/>
    <mergeCell ref="B28:E28"/>
    <mergeCell ref="A29:G29"/>
    <mergeCell ref="B30:G30"/>
    <mergeCell ref="B33:E33"/>
    <mergeCell ref="A34:G34"/>
    <mergeCell ref="B35:G35"/>
    <mergeCell ref="B40:E40"/>
    <mergeCell ref="B68:G68"/>
    <mergeCell ref="A74:G74"/>
    <mergeCell ref="B73:E73"/>
    <mergeCell ref="A41:G41"/>
    <mergeCell ref="B42:G42"/>
    <mergeCell ref="B52:E52"/>
    <mergeCell ref="B66:E66"/>
    <mergeCell ref="A67:G67"/>
    <mergeCell ref="A53:G53"/>
    <mergeCell ref="B54:G54"/>
    <mergeCell ref="B56:E56"/>
    <mergeCell ref="A57:G57"/>
    <mergeCell ref="B58:G58"/>
  </mergeCells>
  <phoneticPr fontId="18" type="noConversion"/>
  <pageMargins left="0.23622047244094491" right="0.23622047244094491" top="0.15748031496062992" bottom="0.15748031496062992" header="0.31496062992125984" footer="0.31496062992125984"/>
  <pageSetup paperSize="9" scale="7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showGridLines="0" topLeftCell="A10" zoomScaleNormal="100" workbookViewId="0">
      <selection activeCell="K35" sqref="K35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8" width="10.42578125" customWidth="1"/>
    <col min="9" max="9" width="11.42578125" customWidth="1"/>
    <col min="10" max="12" width="10.28515625" customWidth="1"/>
    <col min="13" max="13" width="11.7109375" bestFit="1" customWidth="1"/>
    <col min="14" max="14" width="9.140625" customWidth="1"/>
    <col min="15" max="15" width="10.140625" bestFit="1" customWidth="1"/>
  </cols>
  <sheetData>
    <row r="1" spans="1:15" ht="15" customHeight="1" x14ac:dyDescent="0.25">
      <c r="A1" s="209" t="s">
        <v>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84"/>
      <c r="N1" s="85"/>
    </row>
    <row r="2" spans="1:15" ht="15" customHeight="1" x14ac:dyDescent="0.25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86"/>
      <c r="N2" s="87"/>
    </row>
    <row r="3" spans="1:15" ht="8.25" customHeight="1" x14ac:dyDescent="0.25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88"/>
      <c r="N3" s="89"/>
    </row>
    <row r="4" spans="1:15" ht="29.25" customHeight="1" x14ac:dyDescent="0.25">
      <c r="A4" s="12" t="s">
        <v>1</v>
      </c>
      <c r="B4" s="208" t="str">
        <f>'Orçamento '!B3</f>
        <v>CONTRATAÇÃO DE OBRA DE PAVIMENTAÇÃO ASFÁLTICA NA ESTRADA MUNICIPAL SANTA BÁRBARA, COM EXTENSÃO TOTAL DE 220,00 METROS LINEARES (ESTACA 0+0,00 A ESTACA 11+0,00M)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82"/>
      <c r="N4" s="83"/>
    </row>
    <row r="5" spans="1:15" ht="14.25" customHeight="1" x14ac:dyDescent="0.25">
      <c r="A5" s="7" t="s">
        <v>2</v>
      </c>
      <c r="B5" s="215" t="str">
        <f>'Orçamento '!B6</f>
        <v>ESTRADA MUNICIPAL SANTA BÁRBARA - MORRO GRANDE/SC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55"/>
      <c r="N5" s="90"/>
    </row>
    <row r="6" spans="1:15" x14ac:dyDescent="0.25">
      <c r="A6" s="7" t="s">
        <v>3</v>
      </c>
      <c r="B6" s="216">
        <f>'Orçamento '!B7</f>
        <v>0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91"/>
      <c r="N6" s="92"/>
    </row>
    <row r="7" spans="1:15" x14ac:dyDescent="0.25">
      <c r="A7" s="8" t="s">
        <v>4</v>
      </c>
      <c r="B7" s="217" t="e">
        <f>'Orçamento '!#REF!</f>
        <v>#REF!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93"/>
      <c r="N7" s="94"/>
    </row>
    <row r="8" spans="1:15" x14ac:dyDescent="0.25">
      <c r="A8" s="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5" x14ac:dyDescent="0.25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/>
    </row>
    <row r="10" spans="1:15" x14ac:dyDescent="0.25">
      <c r="A10" s="194" t="s">
        <v>5</v>
      </c>
      <c r="B10" s="197" t="s">
        <v>29</v>
      </c>
      <c r="C10" s="198"/>
      <c r="D10" s="199"/>
      <c r="E10" s="206" t="s">
        <v>30</v>
      </c>
      <c r="F10" s="207"/>
      <c r="G10" s="207"/>
      <c r="H10" s="207"/>
      <c r="I10" s="207"/>
      <c r="J10" s="207"/>
      <c r="K10" s="63"/>
      <c r="L10" s="63"/>
      <c r="M10" s="197" t="s">
        <v>31</v>
      </c>
      <c r="N10" s="199"/>
    </row>
    <row r="11" spans="1:15" x14ac:dyDescent="0.25">
      <c r="A11" s="195"/>
      <c r="B11" s="200"/>
      <c r="C11" s="201"/>
      <c r="D11" s="202"/>
      <c r="E11" s="220" t="s">
        <v>32</v>
      </c>
      <c r="F11" s="221"/>
      <c r="G11" s="220" t="s">
        <v>33</v>
      </c>
      <c r="H11" s="221"/>
      <c r="I11" s="220" t="s">
        <v>34</v>
      </c>
      <c r="J11" s="221"/>
      <c r="K11" s="220" t="s">
        <v>66</v>
      </c>
      <c r="L11" s="221"/>
      <c r="M11" s="203"/>
      <c r="N11" s="205"/>
    </row>
    <row r="12" spans="1:15" ht="15.75" thickBot="1" x14ac:dyDescent="0.3">
      <c r="A12" s="196"/>
      <c r="B12" s="203"/>
      <c r="C12" s="204"/>
      <c r="D12" s="205"/>
      <c r="E12" s="5" t="s">
        <v>35</v>
      </c>
      <c r="F12" s="5" t="s">
        <v>11</v>
      </c>
      <c r="G12" s="5" t="s">
        <v>35</v>
      </c>
      <c r="H12" s="5" t="s">
        <v>11</v>
      </c>
      <c r="I12" s="5" t="s">
        <v>35</v>
      </c>
      <c r="J12" s="5" t="s">
        <v>11</v>
      </c>
      <c r="K12" s="5" t="s">
        <v>35</v>
      </c>
      <c r="L12" s="5" t="s">
        <v>11</v>
      </c>
      <c r="M12" s="5" t="s">
        <v>35</v>
      </c>
      <c r="N12" s="5" t="s">
        <v>11</v>
      </c>
    </row>
    <row r="13" spans="1:15" x14ac:dyDescent="0.25">
      <c r="A13" s="61">
        <v>1</v>
      </c>
      <c r="B13" s="218" t="str">
        <f>'Orçamento '!B11</f>
        <v>ADMINISTRAÇÃO LOCAL</v>
      </c>
      <c r="C13" s="149"/>
      <c r="D13" s="219"/>
      <c r="E13" s="3"/>
      <c r="F13" s="52"/>
      <c r="G13" s="3"/>
      <c r="H13" s="52"/>
      <c r="I13" s="3"/>
      <c r="J13" s="52"/>
      <c r="K13" s="3">
        <f>ROUND(M13*L13,2)</f>
        <v>0</v>
      </c>
      <c r="L13" s="75">
        <v>1</v>
      </c>
      <c r="M13" s="3">
        <f>'Orçamento '!F13</f>
        <v>0</v>
      </c>
      <c r="N13" s="53" t="e">
        <f t="shared" ref="N13:N22" si="0">ROUND(M13*$N$23/$M$23,2)</f>
        <v>#DIV/0!</v>
      </c>
    </row>
    <row r="14" spans="1:15" x14ac:dyDescent="0.25">
      <c r="A14" s="61">
        <v>2</v>
      </c>
      <c r="B14" s="218" t="str">
        <f>'Orçamento '!B15</f>
        <v>CANTEIRO DE OBRA</v>
      </c>
      <c r="C14" s="149"/>
      <c r="D14" s="219"/>
      <c r="E14" s="4"/>
      <c r="F14" s="6"/>
      <c r="G14" s="4"/>
      <c r="H14" s="6"/>
      <c r="I14" s="62"/>
      <c r="J14" s="6"/>
      <c r="K14" s="4">
        <f>ROUND(M14*L14,2)</f>
        <v>0</v>
      </c>
      <c r="L14" s="76">
        <v>1</v>
      </c>
      <c r="M14" s="4">
        <f>'Orçamento '!F18</f>
        <v>0</v>
      </c>
      <c r="N14" s="118" t="e">
        <f t="shared" si="0"/>
        <v>#DIV/0!</v>
      </c>
      <c r="O14" s="1"/>
    </row>
    <row r="15" spans="1:15" x14ac:dyDescent="0.25">
      <c r="A15" s="61">
        <v>3</v>
      </c>
      <c r="B15" s="218" t="str">
        <f>'Orçamento '!B20:G20</f>
        <v>SERVIÇOS PRELIMINARES</v>
      </c>
      <c r="C15" s="149"/>
      <c r="D15" s="219"/>
      <c r="E15" s="4">
        <f>ROUND(M15*F15,2)</f>
        <v>0</v>
      </c>
      <c r="F15" s="6">
        <v>1</v>
      </c>
      <c r="G15" s="4"/>
      <c r="H15" s="6"/>
      <c r="I15" s="4"/>
      <c r="J15" s="6"/>
      <c r="K15" s="66"/>
      <c r="L15" s="6"/>
      <c r="M15" s="4">
        <f>'Orçamento '!F22</f>
        <v>0</v>
      </c>
      <c r="N15" s="118" t="e">
        <f t="shared" si="0"/>
        <v>#DIV/0!</v>
      </c>
      <c r="O15" s="1"/>
    </row>
    <row r="16" spans="1:15" x14ac:dyDescent="0.25">
      <c r="A16" s="114">
        <v>4</v>
      </c>
      <c r="B16" s="218" t="str">
        <f>'Orçamento '!B24:G24</f>
        <v>TERRAPLENAGEM</v>
      </c>
      <c r="C16" s="149"/>
      <c r="D16" s="219"/>
      <c r="E16" s="4">
        <f>ROUND(M16*F16,2)</f>
        <v>0</v>
      </c>
      <c r="F16" s="113">
        <v>1</v>
      </c>
      <c r="G16" s="4"/>
      <c r="H16" s="113"/>
      <c r="I16" s="4"/>
      <c r="J16" s="113"/>
      <c r="K16" s="123"/>
      <c r="L16" s="6"/>
      <c r="M16" s="120">
        <f>'Orçamento '!F28</f>
        <v>0</v>
      </c>
      <c r="N16" s="118" t="e">
        <f t="shared" si="0"/>
        <v>#DIV/0!</v>
      </c>
      <c r="O16" s="1"/>
    </row>
    <row r="17" spans="1:15" x14ac:dyDescent="0.25">
      <c r="A17" s="114">
        <v>5</v>
      </c>
      <c r="B17" s="218" t="str">
        <f>'Orçamento '!B30:G30</f>
        <v>PAVIMENTAÇÃO  1a ETAPA</v>
      </c>
      <c r="C17" s="149"/>
      <c r="D17" s="219"/>
      <c r="E17" s="4"/>
      <c r="F17" s="113"/>
      <c r="G17" s="4">
        <f t="shared" ref="G17" si="1">ROUND(M17*H17,2)</f>
        <v>0</v>
      </c>
      <c r="H17" s="113">
        <v>1</v>
      </c>
      <c r="I17" s="4"/>
      <c r="J17" s="113"/>
      <c r="K17" s="123"/>
      <c r="L17" s="6"/>
      <c r="M17" s="120">
        <f>'Orçamento '!F33</f>
        <v>0</v>
      </c>
      <c r="N17" s="118" t="e">
        <f t="shared" si="0"/>
        <v>#DIV/0!</v>
      </c>
      <c r="O17" s="1"/>
    </row>
    <row r="18" spans="1:15" x14ac:dyDescent="0.25">
      <c r="A18" s="114">
        <v>6</v>
      </c>
      <c r="B18" s="218" t="str">
        <f>'Orçamento '!B35:G35</f>
        <v>PAVIMENTAÇÃO 2a ETAPA</v>
      </c>
      <c r="C18" s="149"/>
      <c r="D18" s="219"/>
      <c r="E18" s="4"/>
      <c r="F18" s="113"/>
      <c r="G18" s="4"/>
      <c r="H18" s="113"/>
      <c r="I18" s="4">
        <f t="shared" ref="I18" si="2">ROUND(M18*J18,2)</f>
        <v>0</v>
      </c>
      <c r="J18" s="113">
        <v>1</v>
      </c>
      <c r="K18" s="123"/>
      <c r="L18" s="6"/>
      <c r="M18" s="120">
        <f>'Orçamento '!F40</f>
        <v>0</v>
      </c>
      <c r="N18" s="118" t="e">
        <f t="shared" si="0"/>
        <v>#DIV/0!</v>
      </c>
      <c r="O18" s="1"/>
    </row>
    <row r="19" spans="1:15" x14ac:dyDescent="0.25">
      <c r="A19" s="114">
        <v>7</v>
      </c>
      <c r="B19" s="218" t="str">
        <f>'Orçamento '!B42:G42</f>
        <v>DRENAGEM  1a Etapa</v>
      </c>
      <c r="C19" s="149"/>
      <c r="D19" s="219"/>
      <c r="E19" s="4">
        <f>ROUND(M19*F19,2)</f>
        <v>0</v>
      </c>
      <c r="F19" s="113">
        <v>1</v>
      </c>
      <c r="G19" s="4"/>
      <c r="H19" s="113"/>
      <c r="I19" s="4"/>
      <c r="J19" s="113"/>
      <c r="K19" s="123"/>
      <c r="L19" s="6"/>
      <c r="M19" s="120">
        <f>'Orçamento '!F52</f>
        <v>0</v>
      </c>
      <c r="N19" s="118" t="e">
        <f t="shared" si="0"/>
        <v>#DIV/0!</v>
      </c>
      <c r="O19" s="1"/>
    </row>
    <row r="20" spans="1:15" x14ac:dyDescent="0.25">
      <c r="A20" s="98">
        <v>8</v>
      </c>
      <c r="B20" s="218" t="str">
        <f>'Orçamento '!B54:G54</f>
        <v>DRENAGEM  2a Etapa</v>
      </c>
      <c r="C20" s="149"/>
      <c r="D20" s="219"/>
      <c r="E20" s="117"/>
      <c r="F20" s="113"/>
      <c r="G20" s="117"/>
      <c r="H20" s="113"/>
      <c r="I20" s="4"/>
      <c r="J20" s="113"/>
      <c r="K20" s="123">
        <f t="shared" ref="K20:K22" si="3">ROUND(M20*L20,2)</f>
        <v>0</v>
      </c>
      <c r="L20" s="125">
        <v>1</v>
      </c>
      <c r="M20" s="120">
        <f>'Orçamento '!F56</f>
        <v>0</v>
      </c>
      <c r="N20" s="118" t="e">
        <f t="shared" si="0"/>
        <v>#DIV/0!</v>
      </c>
      <c r="O20" s="1"/>
    </row>
    <row r="21" spans="1:15" x14ac:dyDescent="0.25">
      <c r="A21" s="114">
        <v>9</v>
      </c>
      <c r="B21" s="218" t="str">
        <f>'Orçamento '!B58:G58</f>
        <v xml:space="preserve">OBRAS COMPLEMENTARES </v>
      </c>
      <c r="C21" s="149"/>
      <c r="D21" s="219"/>
      <c r="E21" s="4"/>
      <c r="F21" s="132"/>
      <c r="G21" s="4"/>
      <c r="H21" s="132"/>
      <c r="I21" s="4"/>
      <c r="J21" s="132"/>
      <c r="K21" s="123">
        <f t="shared" si="3"/>
        <v>0</v>
      </c>
      <c r="L21" s="6">
        <v>1</v>
      </c>
      <c r="M21" s="120">
        <f>'Orçamento '!F66</f>
        <v>0</v>
      </c>
      <c r="N21" s="118" t="e">
        <f t="shared" si="0"/>
        <v>#DIV/0!</v>
      </c>
      <c r="O21" s="1"/>
    </row>
    <row r="22" spans="1:15" ht="15.75" thickBot="1" x14ac:dyDescent="0.3">
      <c r="A22" s="115">
        <v>10</v>
      </c>
      <c r="B22" s="222" t="str">
        <f>'Orçamento '!B68:G68</f>
        <v>SINALIZAÇÃO</v>
      </c>
      <c r="C22" s="223"/>
      <c r="D22" s="224"/>
      <c r="E22" s="119"/>
      <c r="F22" s="116"/>
      <c r="G22" s="119"/>
      <c r="H22" s="116"/>
      <c r="I22" s="117"/>
      <c r="J22" s="116"/>
      <c r="K22" s="130">
        <f t="shared" si="3"/>
        <v>0</v>
      </c>
      <c r="L22" s="124">
        <v>1</v>
      </c>
      <c r="M22" s="121">
        <f>'Orçamento '!F73</f>
        <v>0</v>
      </c>
      <c r="N22" s="131" t="e">
        <f t="shared" si="0"/>
        <v>#DIV/0!</v>
      </c>
      <c r="O22" s="1"/>
    </row>
    <row r="23" spans="1:15" ht="15.75" thickBot="1" x14ac:dyDescent="0.3">
      <c r="A23" s="167"/>
      <c r="B23" s="170" t="s">
        <v>36</v>
      </c>
      <c r="C23" s="171"/>
      <c r="D23" s="172"/>
      <c r="E23" s="157">
        <f>SUM(E13:E22)</f>
        <v>0</v>
      </c>
      <c r="F23" s="158"/>
      <c r="G23" s="163">
        <f>SUM(G13:G22)</f>
        <v>0</v>
      </c>
      <c r="H23" s="164"/>
      <c r="I23" s="163">
        <f>SUM(I13:I22)</f>
        <v>0</v>
      </c>
      <c r="J23" s="164"/>
      <c r="K23" s="163">
        <f>SUM(K13:K22)</f>
        <v>0</v>
      </c>
      <c r="L23" s="164"/>
      <c r="M23" s="47">
        <f>SUM(M13:M22)</f>
        <v>0</v>
      </c>
      <c r="N23" s="122">
        <v>100</v>
      </c>
      <c r="O23" s="1"/>
    </row>
    <row r="24" spans="1:15" x14ac:dyDescent="0.25">
      <c r="A24" s="168"/>
      <c r="B24" s="159" t="s">
        <v>37</v>
      </c>
      <c r="C24" s="141"/>
      <c r="D24" s="160"/>
      <c r="E24" s="161">
        <f>E23</f>
        <v>0</v>
      </c>
      <c r="F24" s="162"/>
      <c r="G24" s="165">
        <f>ROUND(E24+G23,2)</f>
        <v>0</v>
      </c>
      <c r="H24" s="166"/>
      <c r="I24" s="165">
        <f>ROUND(G24+I23,2)</f>
        <v>0</v>
      </c>
      <c r="J24" s="166"/>
      <c r="K24" s="165">
        <f t="shared" ref="K24" si="4">ROUND(I24+K23,2)</f>
        <v>0</v>
      </c>
      <c r="L24" s="166"/>
      <c r="M24" s="183"/>
      <c r="N24" s="184"/>
    </row>
    <row r="25" spans="1:15" x14ac:dyDescent="0.25">
      <c r="A25" s="168"/>
      <c r="B25" s="173" t="s">
        <v>38</v>
      </c>
      <c r="C25" s="174"/>
      <c r="D25" s="175"/>
      <c r="E25" s="176" t="e">
        <f>ROUND(E23*100,2)/($M$23)</f>
        <v>#DIV/0!</v>
      </c>
      <c r="F25" s="177"/>
      <c r="G25" s="176" t="e">
        <f>ROUND(G23*100,2)/($M$23)</f>
        <v>#DIV/0!</v>
      </c>
      <c r="H25" s="177"/>
      <c r="I25" s="176" t="e">
        <f>ROUND(I23*100,2)/($M$23)</f>
        <v>#DIV/0!</v>
      </c>
      <c r="J25" s="177"/>
      <c r="K25" s="176" t="e">
        <f>ROUND(K23*100,2)/($M$23)</f>
        <v>#DIV/0!</v>
      </c>
      <c r="L25" s="177"/>
      <c r="M25" s="185"/>
      <c r="N25" s="186"/>
    </row>
    <row r="26" spans="1:15" ht="15.75" thickBot="1" x14ac:dyDescent="0.3">
      <c r="A26" s="169"/>
      <c r="B26" s="178" t="s">
        <v>39</v>
      </c>
      <c r="C26" s="179"/>
      <c r="D26" s="180"/>
      <c r="E26" s="181" t="e">
        <f>E24*100/$M$23</f>
        <v>#DIV/0!</v>
      </c>
      <c r="F26" s="182"/>
      <c r="G26" s="189" t="e">
        <f>SUM(E26+G25)</f>
        <v>#DIV/0!</v>
      </c>
      <c r="H26" s="190"/>
      <c r="I26" s="189" t="e">
        <f>SUM(G26+I25)</f>
        <v>#DIV/0!</v>
      </c>
      <c r="J26" s="190"/>
      <c r="K26" s="189" t="e">
        <f>SUM(I26+K25)</f>
        <v>#DIV/0!</v>
      </c>
      <c r="L26" s="190"/>
      <c r="M26" s="187"/>
      <c r="N26" s="188"/>
    </row>
    <row r="27" spans="1:15" x14ac:dyDescent="0.25">
      <c r="J27" s="1"/>
      <c r="K27" s="77"/>
    </row>
    <row r="28" spans="1:15" x14ac:dyDescent="0.25">
      <c r="H28" s="1"/>
      <c r="J28" s="1"/>
      <c r="K28" s="1"/>
      <c r="M28" s="1"/>
    </row>
    <row r="29" spans="1:15" x14ac:dyDescent="0.25">
      <c r="L29" s="77"/>
    </row>
    <row r="30" spans="1:15" x14ac:dyDescent="0.25">
      <c r="A30" s="54"/>
      <c r="B30" s="54"/>
      <c r="C30" s="54"/>
      <c r="D30" s="54"/>
      <c r="E30" s="54"/>
      <c r="F30" s="54"/>
      <c r="G30" s="54"/>
      <c r="H30" s="54"/>
      <c r="I30" s="54"/>
    </row>
    <row r="31" spans="1:15" x14ac:dyDescent="0.25">
      <c r="A31" t="s">
        <v>40</v>
      </c>
      <c r="F31" t="s">
        <v>41</v>
      </c>
    </row>
    <row r="32" spans="1:15" x14ac:dyDescent="0.25">
      <c r="A32" s="156"/>
      <c r="B32" s="156"/>
      <c r="C32" s="156"/>
      <c r="D32" s="156"/>
      <c r="F32" s="156"/>
      <c r="G32" s="156"/>
      <c r="H32" s="156"/>
      <c r="I32" s="156"/>
      <c r="J32" s="156"/>
      <c r="K32" s="64"/>
      <c r="L32" s="64"/>
    </row>
    <row r="33" spans="1:12" x14ac:dyDescent="0.25">
      <c r="A33" s="156"/>
      <c r="B33" s="156"/>
      <c r="C33" s="156"/>
      <c r="D33" s="156"/>
      <c r="F33" s="156"/>
      <c r="G33" s="156"/>
      <c r="H33" s="156"/>
      <c r="I33" s="156"/>
      <c r="J33" s="156"/>
      <c r="K33" s="64"/>
      <c r="L33" s="64"/>
    </row>
  </sheetData>
  <mergeCells count="50">
    <mergeCell ref="B15:D15"/>
    <mergeCell ref="E11:F11"/>
    <mergeCell ref="G11:H11"/>
    <mergeCell ref="I11:J11"/>
    <mergeCell ref="K23:L23"/>
    <mergeCell ref="K11:L11"/>
    <mergeCell ref="B13:D13"/>
    <mergeCell ref="I23:J23"/>
    <mergeCell ref="B14:D14"/>
    <mergeCell ref="B16:D16"/>
    <mergeCell ref="B17:D17"/>
    <mergeCell ref="B18:D18"/>
    <mergeCell ref="B19:D19"/>
    <mergeCell ref="B22:D22"/>
    <mergeCell ref="B20:D20"/>
    <mergeCell ref="B21:D21"/>
    <mergeCell ref="B4:L4"/>
    <mergeCell ref="A1:L3"/>
    <mergeCell ref="B5:L5"/>
    <mergeCell ref="B6:L6"/>
    <mergeCell ref="B7:L7"/>
    <mergeCell ref="A9:N9"/>
    <mergeCell ref="A10:A12"/>
    <mergeCell ref="B10:D12"/>
    <mergeCell ref="E10:J10"/>
    <mergeCell ref="M10:N11"/>
    <mergeCell ref="M24:N26"/>
    <mergeCell ref="G26:H26"/>
    <mergeCell ref="I25:J25"/>
    <mergeCell ref="A32:D32"/>
    <mergeCell ref="F32:J32"/>
    <mergeCell ref="K25:L25"/>
    <mergeCell ref="K26:L26"/>
    <mergeCell ref="I24:J24"/>
    <mergeCell ref="I26:J26"/>
    <mergeCell ref="K24:L24"/>
    <mergeCell ref="A33:D33"/>
    <mergeCell ref="F33:J33"/>
    <mergeCell ref="E23:F23"/>
    <mergeCell ref="B24:D24"/>
    <mergeCell ref="E24:F24"/>
    <mergeCell ref="G23:H23"/>
    <mergeCell ref="G24:H24"/>
    <mergeCell ref="A23:A26"/>
    <mergeCell ref="B23:D23"/>
    <mergeCell ref="B25:D25"/>
    <mergeCell ref="E25:F25"/>
    <mergeCell ref="B26:D26"/>
    <mergeCell ref="E26:F26"/>
    <mergeCell ref="G25:H25"/>
  </mergeCells>
  <pageMargins left="0.78740157480314965" right="0.51181102362204722" top="0.78740157480314965" bottom="0.78740157480314965" header="0.31496062992125984" footer="0.31496062992125984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3" customWidth="1"/>
    <col min="2" max="2" width="46.5703125" style="13" customWidth="1"/>
    <col min="3" max="3" width="9.140625" style="13"/>
    <col min="4" max="4" width="12.7109375" style="13" customWidth="1"/>
    <col min="5" max="5" width="15" style="13" customWidth="1"/>
    <col min="6" max="6" width="12.140625" style="13" customWidth="1"/>
    <col min="7" max="7" width="15.85546875" style="13" customWidth="1"/>
    <col min="8" max="16384" width="9.140625" style="13"/>
  </cols>
  <sheetData>
    <row r="1" spans="1:8" ht="31.5" customHeight="1" thickBot="1" x14ac:dyDescent="0.25">
      <c r="A1" s="143" t="s">
        <v>0</v>
      </c>
      <c r="B1" s="144"/>
      <c r="C1" s="144"/>
      <c r="D1" s="144"/>
      <c r="E1" s="144"/>
      <c r="F1" s="144"/>
      <c r="G1" s="145"/>
    </row>
    <row r="2" spans="1:8" ht="13.5" thickBot="1" x14ac:dyDescent="0.25">
      <c r="A2" s="146"/>
      <c r="B2" s="147"/>
      <c r="C2" s="147"/>
      <c r="D2" s="147"/>
      <c r="E2" s="147"/>
      <c r="F2" s="147"/>
      <c r="G2" s="147"/>
    </row>
    <row r="3" spans="1:8" ht="13.5" thickBot="1" x14ac:dyDescent="0.25">
      <c r="A3" s="9" t="s">
        <v>1</v>
      </c>
      <c r="B3" s="235" t="s">
        <v>42</v>
      </c>
      <c r="C3" s="235"/>
      <c r="D3" s="235"/>
      <c r="E3" s="235"/>
      <c r="F3" s="235"/>
      <c r="G3" s="236"/>
      <c r="H3" s="2"/>
    </row>
    <row r="4" spans="1:8" ht="13.5" thickBot="1" x14ac:dyDescent="0.25">
      <c r="A4" s="11" t="s">
        <v>2</v>
      </c>
      <c r="B4" s="225" t="s">
        <v>43</v>
      </c>
      <c r="C4" s="150"/>
      <c r="D4" s="150"/>
      <c r="E4" s="150"/>
      <c r="F4" s="150"/>
      <c r="G4" s="151"/>
    </row>
    <row r="5" spans="1:8" ht="13.5" thickBot="1" x14ac:dyDescent="0.25">
      <c r="A5" s="11" t="s">
        <v>3</v>
      </c>
      <c r="B5" s="226">
        <f>F32</f>
        <v>0</v>
      </c>
      <c r="C5" s="227"/>
      <c r="D5" s="227"/>
      <c r="E5" s="227"/>
      <c r="F5" s="227"/>
      <c r="G5" s="228"/>
    </row>
    <row r="6" spans="1:8" ht="13.5" thickBot="1" x14ac:dyDescent="0.25">
      <c r="A6" s="10" t="s">
        <v>4</v>
      </c>
      <c r="B6" s="229">
        <v>0.2056</v>
      </c>
      <c r="C6" s="230"/>
      <c r="D6" s="230"/>
      <c r="E6" s="230"/>
      <c r="F6" s="230"/>
      <c r="G6" s="231"/>
    </row>
    <row r="7" spans="1:8" ht="13.5" thickBot="1" x14ac:dyDescent="0.25">
      <c r="A7" s="154"/>
      <c r="B7" s="155"/>
      <c r="C7" s="155"/>
      <c r="D7" s="155"/>
      <c r="E7" s="155"/>
      <c r="F7" s="155"/>
      <c r="G7" s="155"/>
    </row>
    <row r="8" spans="1:8" ht="13.5" thickBot="1" x14ac:dyDescent="0.25">
      <c r="A8" s="14" t="s">
        <v>5</v>
      </c>
      <c r="B8" s="60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7" t="s">
        <v>11</v>
      </c>
    </row>
    <row r="9" spans="1:8" x14ac:dyDescent="0.2">
      <c r="A9" s="18">
        <v>1</v>
      </c>
      <c r="B9" s="240" t="s">
        <v>12</v>
      </c>
      <c r="C9" s="240"/>
      <c r="D9" s="240"/>
      <c r="E9" s="240"/>
      <c r="F9" s="240"/>
      <c r="G9" s="240"/>
    </row>
    <row r="10" spans="1:8" ht="26.25" thickBot="1" x14ac:dyDescent="0.25">
      <c r="A10" s="19" t="s">
        <v>13</v>
      </c>
      <c r="B10" s="20" t="s">
        <v>44</v>
      </c>
      <c r="C10" s="34" t="s">
        <v>23</v>
      </c>
      <c r="D10" s="21">
        <v>2.88</v>
      </c>
      <c r="E10" s="22"/>
      <c r="F10" s="23">
        <f>ROUND(D10*E10,2)</f>
        <v>0</v>
      </c>
      <c r="G10" s="24" t="e">
        <f>F10*100/$F$32</f>
        <v>#DIV/0!</v>
      </c>
    </row>
    <row r="11" spans="1:8" ht="13.5" thickBot="1" x14ac:dyDescent="0.25">
      <c r="A11" s="14" t="s">
        <v>14</v>
      </c>
      <c r="B11" s="237" t="s">
        <v>15</v>
      </c>
      <c r="C11" s="237"/>
      <c r="D11" s="237"/>
      <c r="E11" s="237"/>
      <c r="F11" s="25">
        <f>SUM(F10:F10)</f>
        <v>0</v>
      </c>
      <c r="G11" s="26" t="e">
        <f>F11*G32/F32</f>
        <v>#DIV/0!</v>
      </c>
    </row>
    <row r="12" spans="1:8" ht="13.5" thickBot="1" x14ac:dyDescent="0.25">
      <c r="A12" s="234"/>
      <c r="B12" s="234"/>
      <c r="C12" s="234"/>
      <c r="D12" s="234"/>
      <c r="E12" s="234"/>
      <c r="F12" s="234"/>
      <c r="G12" s="234"/>
    </row>
    <row r="13" spans="1:8" ht="13.5" thickBot="1" x14ac:dyDescent="0.25">
      <c r="A13" s="27">
        <v>2</v>
      </c>
      <c r="B13" s="238" t="s">
        <v>45</v>
      </c>
      <c r="C13" s="238"/>
      <c r="D13" s="238"/>
      <c r="E13" s="238"/>
      <c r="F13" s="238"/>
      <c r="G13" s="239"/>
    </row>
    <row r="14" spans="1:8" ht="51" x14ac:dyDescent="0.2">
      <c r="A14" s="28" t="s">
        <v>16</v>
      </c>
      <c r="B14" s="44" t="s">
        <v>20</v>
      </c>
      <c r="C14" s="43" t="s">
        <v>46</v>
      </c>
      <c r="D14" s="29">
        <v>627.75</v>
      </c>
      <c r="E14" s="30"/>
      <c r="F14" s="23">
        <f>ROUND(D14*E14,2)</f>
        <v>0</v>
      </c>
      <c r="G14" s="31" t="e">
        <f t="shared" ref="G14:G19" si="0">F14*100/$F$32</f>
        <v>#DIV/0!</v>
      </c>
    </row>
    <row r="15" spans="1:8" ht="25.5" x14ac:dyDescent="0.2">
      <c r="A15" s="28" t="s">
        <v>17</v>
      </c>
      <c r="B15" s="44" t="s">
        <v>47</v>
      </c>
      <c r="C15" s="43" t="s">
        <v>48</v>
      </c>
      <c r="D15" s="29">
        <v>29441.48</v>
      </c>
      <c r="E15" s="30"/>
      <c r="F15" s="23">
        <f>ROUND(D15*E15,2)</f>
        <v>0</v>
      </c>
      <c r="G15" s="31" t="e">
        <f t="shared" si="0"/>
        <v>#DIV/0!</v>
      </c>
    </row>
    <row r="16" spans="1:8" ht="25.5" x14ac:dyDescent="0.2">
      <c r="A16" s="28" t="s">
        <v>18</v>
      </c>
      <c r="B16" s="44" t="s">
        <v>49</v>
      </c>
      <c r="C16" s="34" t="s">
        <v>23</v>
      </c>
      <c r="D16" s="29">
        <v>4050</v>
      </c>
      <c r="E16" s="30"/>
      <c r="F16" s="23">
        <f>ROUND(D16*E16,2)</f>
        <v>0</v>
      </c>
      <c r="G16" s="31" t="e">
        <f t="shared" si="0"/>
        <v>#DIV/0!</v>
      </c>
    </row>
    <row r="17" spans="1:8" x14ac:dyDescent="0.2">
      <c r="A17" s="28" t="s">
        <v>50</v>
      </c>
      <c r="B17" s="44" t="s">
        <v>51</v>
      </c>
      <c r="C17" s="34" t="s">
        <v>23</v>
      </c>
      <c r="D17" s="29">
        <v>4050</v>
      </c>
      <c r="E17" s="30"/>
      <c r="F17" s="23">
        <f>ROUND(D17*E17,2)</f>
        <v>0</v>
      </c>
      <c r="G17" s="31" t="e">
        <f t="shared" si="0"/>
        <v>#DIV/0!</v>
      </c>
    </row>
    <row r="18" spans="1:8" ht="51" x14ac:dyDescent="0.2">
      <c r="A18" s="28" t="s">
        <v>52</v>
      </c>
      <c r="B18" s="44" t="s">
        <v>24</v>
      </c>
      <c r="C18" s="43" t="s">
        <v>46</v>
      </c>
      <c r="D18" s="29">
        <v>162</v>
      </c>
      <c r="E18" s="30"/>
      <c r="F18" s="23">
        <f t="shared" ref="F18:F19" si="1">ROUND(D18*E18,2)</f>
        <v>0</v>
      </c>
      <c r="G18" s="31" t="e">
        <f t="shared" si="0"/>
        <v>#DIV/0!</v>
      </c>
    </row>
    <row r="19" spans="1:8" ht="39" thickBot="1" x14ac:dyDescent="0.25">
      <c r="A19" s="28" t="s">
        <v>53</v>
      </c>
      <c r="B19" s="44" t="s">
        <v>54</v>
      </c>
      <c r="C19" s="43" t="s">
        <v>48</v>
      </c>
      <c r="D19" s="29">
        <v>7597.8</v>
      </c>
      <c r="E19" s="30"/>
      <c r="F19" s="23">
        <f t="shared" si="1"/>
        <v>0</v>
      </c>
      <c r="G19" s="31" t="e">
        <f t="shared" si="0"/>
        <v>#DIV/0!</v>
      </c>
    </row>
    <row r="20" spans="1:8" ht="15.75" customHeight="1" thickBot="1" x14ac:dyDescent="0.25">
      <c r="A20" s="14" t="s">
        <v>55</v>
      </c>
      <c r="B20" s="237" t="s">
        <v>15</v>
      </c>
      <c r="C20" s="237"/>
      <c r="D20" s="237"/>
      <c r="E20" s="237"/>
      <c r="F20" s="25">
        <f>SUM(F14:F19)</f>
        <v>0</v>
      </c>
      <c r="G20" s="26" t="e">
        <f>F20*100/F32</f>
        <v>#DIV/0!</v>
      </c>
    </row>
    <row r="21" spans="1:8" ht="13.5" thickBot="1" x14ac:dyDescent="0.25">
      <c r="A21" s="234"/>
      <c r="B21" s="234"/>
      <c r="C21" s="234"/>
      <c r="D21" s="234"/>
      <c r="E21" s="234"/>
      <c r="F21" s="234"/>
      <c r="G21" s="234"/>
    </row>
    <row r="22" spans="1:8" ht="13.5" thickBot="1" x14ac:dyDescent="0.25">
      <c r="A22" s="27">
        <v>3</v>
      </c>
      <c r="B22" s="238" t="s">
        <v>56</v>
      </c>
      <c r="C22" s="238"/>
      <c r="D22" s="238"/>
      <c r="E22" s="238"/>
      <c r="F22" s="238"/>
      <c r="G22" s="239"/>
    </row>
    <row r="23" spans="1:8" ht="38.25" x14ac:dyDescent="0.2">
      <c r="A23" s="33" t="s">
        <v>19</v>
      </c>
      <c r="B23" s="45" t="s">
        <v>57</v>
      </c>
      <c r="C23" s="34" t="s">
        <v>23</v>
      </c>
      <c r="D23" s="35">
        <v>129.6</v>
      </c>
      <c r="E23" s="35"/>
      <c r="F23" s="23">
        <f>ROUND(D23*E23,2)</f>
        <v>0</v>
      </c>
      <c r="G23" s="24" t="e">
        <f t="shared" ref="G23:G27" si="2">F23*100/$F$32</f>
        <v>#DIV/0!</v>
      </c>
    </row>
    <row r="24" spans="1:8" ht="38.25" x14ac:dyDescent="0.2">
      <c r="A24" s="33" t="s">
        <v>21</v>
      </c>
      <c r="B24" s="45" t="s">
        <v>57</v>
      </c>
      <c r="C24" s="34" t="s">
        <v>23</v>
      </c>
      <c r="D24" s="36">
        <v>112.59</v>
      </c>
      <c r="E24" s="35"/>
      <c r="F24" s="23">
        <f t="shared" ref="F24:F29" si="3">ROUND(D24*E24,2)</f>
        <v>0</v>
      </c>
      <c r="G24" s="24" t="e">
        <f t="shared" si="2"/>
        <v>#DIV/0!</v>
      </c>
    </row>
    <row r="25" spans="1:8" ht="25.5" x14ac:dyDescent="0.2">
      <c r="A25" s="32" t="s">
        <v>58</v>
      </c>
      <c r="B25" s="46" t="s">
        <v>59</v>
      </c>
      <c r="C25" s="34" t="s">
        <v>23</v>
      </c>
      <c r="D25" s="21">
        <v>7.56</v>
      </c>
      <c r="E25" s="37"/>
      <c r="F25" s="23">
        <f t="shared" si="3"/>
        <v>0</v>
      </c>
      <c r="G25" s="24" t="e">
        <f t="shared" si="2"/>
        <v>#DIV/0!</v>
      </c>
    </row>
    <row r="26" spans="1:8" ht="25.5" x14ac:dyDescent="0.2">
      <c r="A26" s="33" t="s">
        <v>22</v>
      </c>
      <c r="B26" s="46" t="s">
        <v>26</v>
      </c>
      <c r="C26" s="19" t="s">
        <v>25</v>
      </c>
      <c r="D26" s="21">
        <v>190</v>
      </c>
      <c r="E26" s="37"/>
      <c r="F26" s="23">
        <f t="shared" si="3"/>
        <v>0</v>
      </c>
      <c r="G26" s="24" t="e">
        <f t="shared" si="2"/>
        <v>#DIV/0!</v>
      </c>
    </row>
    <row r="27" spans="1:8" ht="38.25" x14ac:dyDescent="0.2">
      <c r="A27" s="33" t="s">
        <v>60</v>
      </c>
      <c r="B27" s="46" t="s">
        <v>61</v>
      </c>
      <c r="C27" s="19" t="s">
        <v>25</v>
      </c>
      <c r="D27" s="21">
        <v>4</v>
      </c>
      <c r="E27" s="37"/>
      <c r="F27" s="23">
        <f t="shared" si="3"/>
        <v>0</v>
      </c>
      <c r="G27" s="24" t="e">
        <f t="shared" si="2"/>
        <v>#DIV/0!</v>
      </c>
    </row>
    <row r="28" spans="1:8" ht="38.25" x14ac:dyDescent="0.2">
      <c r="A28" s="32" t="s">
        <v>62</v>
      </c>
      <c r="B28" s="45" t="s">
        <v>63</v>
      </c>
      <c r="C28" s="19" t="s">
        <v>25</v>
      </c>
      <c r="D28" s="36">
        <v>6</v>
      </c>
      <c r="E28" s="35"/>
      <c r="F28" s="23">
        <f t="shared" si="3"/>
        <v>0</v>
      </c>
      <c r="G28" s="51" t="e">
        <f>F28*100/$F$32</f>
        <v>#DIV/0!</v>
      </c>
    </row>
    <row r="29" spans="1:8" ht="39" thickBot="1" x14ac:dyDescent="0.25">
      <c r="A29" s="33" t="s">
        <v>64</v>
      </c>
      <c r="B29" s="48" t="s">
        <v>65</v>
      </c>
      <c r="C29" s="19" t="s">
        <v>25</v>
      </c>
      <c r="D29" s="49">
        <v>1</v>
      </c>
      <c r="E29" s="50"/>
      <c r="F29" s="23">
        <f t="shared" si="3"/>
        <v>0</v>
      </c>
      <c r="G29" s="51" t="e">
        <f>F29*100/$F$32</f>
        <v>#DIV/0!</v>
      </c>
    </row>
    <row r="30" spans="1:8" ht="13.5" thickBot="1" x14ac:dyDescent="0.25">
      <c r="A30" s="14" t="s">
        <v>64</v>
      </c>
      <c r="B30" s="237" t="s">
        <v>15</v>
      </c>
      <c r="C30" s="237"/>
      <c r="D30" s="237"/>
      <c r="E30" s="237"/>
      <c r="F30" s="25">
        <f>SUM(F23:F29)</f>
        <v>0</v>
      </c>
      <c r="G30" s="26" t="e">
        <f>F30*100/$F$32</f>
        <v>#DIV/0!</v>
      </c>
    </row>
    <row r="31" spans="1:8" ht="19.5" customHeight="1" thickBot="1" x14ac:dyDescent="0.25">
      <c r="A31" s="234"/>
      <c r="B31" s="234"/>
      <c r="C31" s="234"/>
      <c r="D31" s="234"/>
      <c r="E31" s="234"/>
      <c r="F31" s="234"/>
      <c r="G31" s="234"/>
    </row>
    <row r="32" spans="1:8" ht="13.5" thickBot="1" x14ac:dyDescent="0.25">
      <c r="A32" s="232" t="s">
        <v>27</v>
      </c>
      <c r="B32" s="233"/>
      <c r="C32" s="233"/>
      <c r="D32" s="233"/>
      <c r="E32" s="233"/>
      <c r="F32" s="16">
        <f>SUM(F30+F20+F11)</f>
        <v>0</v>
      </c>
      <c r="G32" s="38" t="e">
        <f>F32*100/$F$32</f>
        <v>#DIV/0!</v>
      </c>
      <c r="H32" s="39"/>
    </row>
    <row r="33" spans="1:7" x14ac:dyDescent="0.2">
      <c r="A33" s="40"/>
      <c r="B33" s="41"/>
      <c r="C33" s="41"/>
      <c r="D33" s="41"/>
      <c r="E33" s="41"/>
      <c r="F33" s="41"/>
      <c r="G33" s="42"/>
    </row>
    <row r="34" spans="1:7" x14ac:dyDescent="0.2">
      <c r="A34" s="41"/>
      <c r="B34" s="41"/>
      <c r="C34" s="41"/>
      <c r="D34" s="41"/>
      <c r="E34" s="41"/>
      <c r="F34" s="41"/>
      <c r="G34" s="42"/>
    </row>
    <row r="35" spans="1:7" x14ac:dyDescent="0.2">
      <c r="A35" s="41"/>
      <c r="B35" s="41"/>
      <c r="C35" s="41"/>
      <c r="D35" s="41"/>
      <c r="E35" s="41"/>
      <c r="F35" s="41"/>
      <c r="G35" s="42"/>
    </row>
    <row r="36" spans="1:7" x14ac:dyDescent="0.2">
      <c r="A36" s="41"/>
      <c r="B36" s="41"/>
      <c r="C36" s="41"/>
      <c r="D36" s="41"/>
      <c r="E36" s="41"/>
      <c r="F36" s="41"/>
      <c r="G36" s="42"/>
    </row>
    <row r="37" spans="1:7" ht="15.75" customHeight="1" x14ac:dyDescent="0.2">
      <c r="A37" s="42"/>
      <c r="B37" s="42"/>
      <c r="C37" s="42"/>
      <c r="D37" s="42"/>
      <c r="E37" s="42"/>
      <c r="F37" s="42"/>
      <c r="G37" s="42"/>
    </row>
    <row r="38" spans="1:7" ht="15.75" customHeight="1" x14ac:dyDescent="0.2">
      <c r="A38" s="42"/>
      <c r="B38" s="42"/>
      <c r="C38" s="42"/>
      <c r="D38" s="42"/>
      <c r="E38" s="41"/>
      <c r="F38" s="42"/>
      <c r="G38" s="42"/>
    </row>
    <row r="39" spans="1:7" x14ac:dyDescent="0.2">
      <c r="A39" s="42"/>
      <c r="B39" s="42"/>
      <c r="C39" s="42"/>
      <c r="D39" s="42"/>
      <c r="E39" s="42"/>
      <c r="F39" s="42"/>
      <c r="G39" s="42"/>
    </row>
    <row r="40" spans="1:7" x14ac:dyDescent="0.2">
      <c r="A40" s="42"/>
      <c r="B40" s="42"/>
      <c r="C40" s="42"/>
      <c r="D40" s="42"/>
      <c r="E40" s="42"/>
      <c r="F40" s="42"/>
      <c r="G40" s="42"/>
    </row>
    <row r="41" spans="1:7" x14ac:dyDescent="0.2">
      <c r="A41" s="42"/>
      <c r="B41" s="42"/>
      <c r="C41" s="42"/>
      <c r="D41" s="42"/>
      <c r="E41" s="42"/>
      <c r="F41" s="42"/>
      <c r="G41" s="42"/>
    </row>
    <row r="42" spans="1:7" x14ac:dyDescent="0.2">
      <c r="A42" s="42"/>
      <c r="B42" s="42"/>
      <c r="C42" s="42"/>
      <c r="D42" s="42"/>
      <c r="E42" s="42"/>
      <c r="F42" s="42"/>
      <c r="G42" s="42"/>
    </row>
    <row r="43" spans="1:7" x14ac:dyDescent="0.2">
      <c r="A43" s="42"/>
      <c r="B43" s="42"/>
      <c r="C43" s="42"/>
      <c r="D43" s="42"/>
      <c r="E43" s="42"/>
      <c r="F43" s="42"/>
      <c r="G43" s="42"/>
    </row>
    <row r="44" spans="1:7" x14ac:dyDescent="0.2">
      <c r="A44" s="42"/>
      <c r="B44" s="42"/>
      <c r="C44" s="42"/>
      <c r="D44" s="42"/>
      <c r="E44" s="42"/>
      <c r="F44" s="42"/>
      <c r="G44" s="42"/>
    </row>
    <row r="45" spans="1:7" x14ac:dyDescent="0.2">
      <c r="A45" s="42"/>
      <c r="B45" s="42"/>
      <c r="C45" s="42"/>
      <c r="D45" s="42"/>
      <c r="E45" s="42"/>
      <c r="F45" s="42"/>
      <c r="G45" s="42"/>
    </row>
    <row r="46" spans="1:7" x14ac:dyDescent="0.2">
      <c r="A46" s="42"/>
      <c r="B46" s="42"/>
      <c r="C46" s="42"/>
      <c r="D46" s="42"/>
      <c r="E46" s="42"/>
      <c r="F46" s="42"/>
      <c r="G46" s="42"/>
    </row>
    <row r="47" spans="1:7" x14ac:dyDescent="0.2">
      <c r="A47" s="42"/>
      <c r="B47" s="42"/>
      <c r="C47" s="42"/>
      <c r="D47" s="42"/>
      <c r="E47" s="42"/>
      <c r="F47" s="42"/>
      <c r="G47" s="42"/>
    </row>
    <row r="48" spans="1:7" x14ac:dyDescent="0.2">
      <c r="A48" s="42"/>
      <c r="B48" s="42"/>
      <c r="C48" s="42"/>
      <c r="D48" s="42"/>
      <c r="E48" s="42"/>
      <c r="F48" s="42"/>
      <c r="G48" s="42"/>
    </row>
  </sheetData>
  <mergeCells count="17"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  <mergeCell ref="B4:G4"/>
    <mergeCell ref="B5:G5"/>
    <mergeCell ref="B6:G6"/>
    <mergeCell ref="A32:E32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User</cp:lastModifiedBy>
  <cp:revision/>
  <cp:lastPrinted>2022-01-20T11:08:00Z</cp:lastPrinted>
  <dcterms:created xsi:type="dcterms:W3CDTF">2015-12-07T12:00:04Z</dcterms:created>
  <dcterms:modified xsi:type="dcterms:W3CDTF">2022-11-11T14:22:16Z</dcterms:modified>
  <cp:category/>
  <cp:contentStatus/>
</cp:coreProperties>
</file>