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Processo nº 35-2022 - Construção - Garagem Educação - Obra\3 - Planilhas\"/>
    </mc:Choice>
  </mc:AlternateContent>
  <xr:revisionPtr revIDLastSave="0" documentId="13_ncr:1_{433F597D-0FCF-4FBD-A0FC-7F8576CD2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'!$AF$10)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" l="1"/>
  <c r="B8" i="4"/>
  <c r="B6" i="4"/>
  <c r="B22" i="4"/>
  <c r="B21" i="4"/>
  <c r="B20" i="4"/>
  <c r="B19" i="4"/>
  <c r="B18" i="4"/>
  <c r="B17" i="4"/>
  <c r="B15" i="4"/>
  <c r="F73" i="3"/>
  <c r="F72" i="3"/>
  <c r="F71" i="3"/>
  <c r="F70" i="3"/>
  <c r="F69" i="3"/>
  <c r="F65" i="3"/>
  <c r="F66" i="3" s="1"/>
  <c r="M21" i="4" s="1"/>
  <c r="K21" i="4" s="1"/>
  <c r="F61" i="3"/>
  <c r="F60" i="3"/>
  <c r="F59" i="3"/>
  <c r="F55" i="3"/>
  <c r="F54" i="3"/>
  <c r="F53" i="3"/>
  <c r="F52" i="3"/>
  <c r="F51" i="3"/>
  <c r="F50" i="3"/>
  <c r="F46" i="3"/>
  <c r="F45" i="3"/>
  <c r="F44" i="3"/>
  <c r="F43" i="3"/>
  <c r="F42" i="3"/>
  <c r="F37" i="3"/>
  <c r="F38" i="3"/>
  <c r="F36" i="3"/>
  <c r="F35" i="3"/>
  <c r="F27" i="3"/>
  <c r="F28" i="3"/>
  <c r="F29" i="3"/>
  <c r="F30" i="3"/>
  <c r="F31" i="3"/>
  <c r="F21" i="3"/>
  <c r="F62" i="3" l="1"/>
  <c r="M20" i="4" s="1"/>
  <c r="G20" i="4" s="1"/>
  <c r="F74" i="3"/>
  <c r="M22" i="4" s="1"/>
  <c r="K22" i="4" s="1"/>
  <c r="K23" i="4" s="1"/>
  <c r="F56" i="3"/>
  <c r="M19" i="4" s="1"/>
  <c r="I19" i="4" s="1"/>
  <c r="F47" i="3"/>
  <c r="M18" i="4" s="1"/>
  <c r="G18" i="4" s="1"/>
  <c r="F39" i="3"/>
  <c r="M17" i="4" s="1"/>
  <c r="I20" i="4" l="1"/>
  <c r="G17" i="4"/>
  <c r="G23" i="4" s="1"/>
  <c r="I17" i="4"/>
  <c r="F13" i="3"/>
  <c r="F14" i="3"/>
  <c r="F12" i="3"/>
  <c r="F19" i="3"/>
  <c r="F20" i="3"/>
  <c r="B4" i="4"/>
  <c r="B5" i="4"/>
  <c r="B14" i="4"/>
  <c r="B16" i="4"/>
  <c r="F22" i="3"/>
  <c r="I23" i="4" l="1"/>
  <c r="F15" i="3"/>
  <c r="F26" i="3"/>
  <c r="F32" i="3" s="1"/>
  <c r="F18" i="3"/>
  <c r="M16" i="4" l="1"/>
  <c r="E16" i="4" s="1"/>
  <c r="F23" i="3"/>
  <c r="M15" i="4" s="1"/>
  <c r="F76" i="3" l="1"/>
  <c r="E15" i="4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G70" i="3" l="1"/>
  <c r="G73" i="3"/>
  <c r="G69" i="3"/>
  <c r="G71" i="3"/>
  <c r="G72" i="3"/>
  <c r="G74" i="3"/>
  <c r="G65" i="3"/>
  <c r="G66" i="3"/>
  <c r="G59" i="3"/>
  <c r="G60" i="3"/>
  <c r="G61" i="3"/>
  <c r="G62" i="3"/>
  <c r="G52" i="3"/>
  <c r="G51" i="3"/>
  <c r="G54" i="3"/>
  <c r="G53" i="3"/>
  <c r="G55" i="3"/>
  <c r="G50" i="3"/>
  <c r="G56" i="3"/>
  <c r="G43" i="3"/>
  <c r="G46" i="3"/>
  <c r="G44" i="3"/>
  <c r="G42" i="3"/>
  <c r="G45" i="3"/>
  <c r="G47" i="3"/>
  <c r="G39" i="3"/>
  <c r="G38" i="3"/>
  <c r="G36" i="3"/>
  <c r="G37" i="3"/>
  <c r="G35" i="3"/>
  <c r="G27" i="3"/>
  <c r="G31" i="3"/>
  <c r="G28" i="3"/>
  <c r="G30" i="3"/>
  <c r="G29" i="3"/>
  <c r="G21" i="3"/>
  <c r="G20" i="3"/>
  <c r="G19" i="3"/>
  <c r="G14" i="3"/>
  <c r="G13" i="3"/>
  <c r="M14" i="4"/>
  <c r="M23" i="4" s="1"/>
  <c r="F30" i="1"/>
  <c r="N17" i="4" l="1"/>
  <c r="N18" i="4"/>
  <c r="N22" i="4"/>
  <c r="N16" i="4"/>
  <c r="N19" i="4"/>
  <c r="N15" i="4"/>
  <c r="N20" i="4"/>
  <c r="N21" i="4"/>
  <c r="G22" i="3"/>
  <c r="G23" i="3"/>
  <c r="G32" i="3"/>
  <c r="E14" i="4"/>
  <c r="E23" i="4" s="1"/>
  <c r="G12" i="3"/>
  <c r="G76" i="3"/>
  <c r="G15" i="3" s="1"/>
  <c r="G26" i="3"/>
  <c r="B6" i="3"/>
  <c r="G18" i="3"/>
  <c r="N14" i="4" l="1"/>
  <c r="I25" i="4"/>
  <c r="G25" i="4"/>
  <c r="K25" i="4"/>
  <c r="E24" i="4"/>
  <c r="E25" i="4"/>
  <c r="F11" i="1"/>
  <c r="E26" i="4" l="1"/>
  <c r="G26" i="4" s="1"/>
  <c r="I26" i="4" s="1"/>
  <c r="K26" i="4" s="1"/>
  <c r="G24" i="4"/>
  <c r="I24" i="4" s="1"/>
  <c r="K24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<sst xmlns="http://schemas.openxmlformats.org/spreadsheetml/2006/main" count="257" uniqueCount="146">
  <si>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</si>
  <si>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</si>
  <si>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</si>
  <si>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</si>
  <si>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</si>
  <si>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</si>
  <si>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</si>
  <si>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</si>
  <si>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</si>
  <si>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</si>
  <si>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</si>
  <si>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</si>
  <si>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</si>
  <si>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</si>
  <si>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</si>
  <si>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</si>
  <si>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</si>
  <si>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</si>
  <si>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</si>
  <si>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</si>
  <si>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</si>
  <si>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</si>
  <si>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</si>
  <si>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</si>
  <si>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</si>
  <si>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</si>
  <si>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</si>
  <si>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</si>
  <si>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</si>
  <si>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</si>
  <si>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</si>
  <si>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</si>
  <si>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</si>
  <si>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</si>
  <si>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</si>
  <si>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</si>
  <si>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</si>
  <si>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</si>
  <si>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</si>
  <si>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</si>
  <si>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</si>
  <si>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</si>
  <si>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</si>
  <si>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</si>
  <si>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</si>
  <si>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</si>
  <si>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</si>
  <si>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</si>
  <si>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</si>
  <si>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</si>
  <si>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</si>
  <si>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</si>
  <si>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</si>
  <si>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</si>
  <si>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</si>
  <si>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</si>
  <si>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</si>
  <si>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</si>
  <si>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</si>
  <si>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</si>
  <si>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</si>
  <si>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</si>
  <si>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</si>
  <si>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</si>
  <si>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MÊS 04</t>
  </si>
  <si>
    <t>TERRAPLENAGEM, ATERRO COM REVESTIMENTO PRIMÁRIO NA ESTRADA GERAL LINHA PASINI PARA PAVIMENTAÇÃO ASFALTICA  TRECHO - ESTACA 0+00=PP ATÉ ESTACA 100+13,67m, COM EXTENSÃO TOTAL DE 2.013,67 m LINEARES.</t>
  </si>
  <si>
    <t>M3</t>
  </si>
  <si>
    <t>CONTRATAÇÃO DE OBRA DE CONSTRUÇÃO DA GARAGEM DE VEÍCULOS DA SECRETARIA DE EDUCAÇÃO DO MUNICÍPIO DE MORRO GRANDE/SC.</t>
  </si>
  <si>
    <t>Referência:</t>
  </si>
  <si>
    <t>SINAPI JUNHO DE 2022  NÃO DESONERADO / DEINFRA JANEIRO DE 2021</t>
  </si>
  <si>
    <t>1.3</t>
  </si>
  <si>
    <t>1.4</t>
  </si>
  <si>
    <t>Placa obra pintada e fixada em estrutura madeira</t>
  </si>
  <si>
    <t>LOCAÇÃO DA OBRA</t>
  </si>
  <si>
    <t>Corte de Piso / Laje de concreto</t>
  </si>
  <si>
    <t>M</t>
  </si>
  <si>
    <t>SERVIÇOS INICIAIS</t>
  </si>
  <si>
    <t>SAPATAS</t>
  </si>
  <si>
    <t>ESCAVAÇÃO MECANIZADA PARA BLOCO DE COROAMENTO OU SAPATA COM RETROESCAVADEIRA (INCLUINDO ESCAVAÇÃO PARA COLOCAÇÃO DE FÔRMAS). AF_06/2017</t>
  </si>
  <si>
    <t>FABRICAÇÃO, MONTAGEM E DESMONTAGEM DE FÔRMA PARA SAPATA, EM MADEIRA SERRADA, E=25 MM, 2 UTILIZAÇÕES. AF_06/2017</t>
  </si>
  <si>
    <t>CONCRETAGEM DE SAPATAS, FCK 25 MPA, COM USO DE BOMBA LANÇAMENTO, ADENSAMENTO E ACABAMENTO. AF_11/2016</t>
  </si>
  <si>
    <t>ARMAÇÃO DE BLOCO, VIGA BALDRAME E SAPATA UTILIZANDO AÇO CA-60 DE 5 MM - MONTAGEM. AF_06/2017</t>
  </si>
  <si>
    <t>ARMAÇÃO DE BLOCO, VIGA BALDRAME OU SAPATA UTILIZANDO AÇO CA-50 DE 10 MM - MONTAGEM. AF_06/2017</t>
  </si>
  <si>
    <t>KG</t>
  </si>
  <si>
    <t>BALDRAME</t>
  </si>
  <si>
    <t>FABRICAÇÃO, MONTAGEM E DESMONTAGEM DE FÔRMA PARA VIGA BALDRAME, EM MADEIRA SERRADA, E=25 MM, 2 UTILIZAÇÕES. AF_06/2017</t>
  </si>
  <si>
    <t>CONCRETAGEM DE BLOCOS DE COROAMENTO E VIGAS BALDRAME, FCK 25 MPA, COM USO DE BOMBA LANÇAMENTO, ADENSAMENTO E ACABAMENTO.</t>
  </si>
  <si>
    <t>ARMAÇÃO DE BLOCO, VIGA BALDRAME OU SAPATA UTILIZANDO AÇO CA-50 DE 6,3 MM - MONTAGEM. AF_06/2017</t>
  </si>
  <si>
    <t>ARMAÇÃO DE BLOCO, VIGA BALDRAME OU SAPATA UTILIZANDO AÇO CA-50 DE 8 MM - MONTAGEM. AF_06/2017</t>
  </si>
  <si>
    <t>4.1</t>
  </si>
  <si>
    <t>4.2</t>
  </si>
  <si>
    <t>4.3</t>
  </si>
  <si>
    <t>4.4</t>
  </si>
  <si>
    <t>4.5</t>
  </si>
  <si>
    <t>PILARES</t>
  </si>
  <si>
    <t>MONTAGEM E DESMONTAGEM DE FÔRMA DE PILARES RETANGULARES E ESTRUTURAS SIMILARES, PÉ-DIREITO SIMPLES, EM MADEIRA SERRADA, 2 UTILIZAÇÕES. AF_09/2020</t>
  </si>
  <si>
    <t>CONCRETAGEM DE PILARES, FCK = 25 MPA, COM USO DE BOMBA - LANÇAMENTO, ADENSAMENTO E ACABAMENTO. AF_02/2022</t>
  </si>
  <si>
    <t>ARMAÇÃO DE PILAR OU VIGA DE ESTRUTURA CONVENCIONAL DE CONCRETO ARMADO UTILIZANDO AÇO CA-60 DE 5,0 MM - MONTAGEM. AF_06/2022</t>
  </si>
  <si>
    <t>ARMAÇÃO DE PILAR OU VIGA DE ESTRUTURA CONVENCIONAL DE CONCRETO ARMADO UTILIZANDO AÇO CA-50 DE 10,0 MM - MONTAGEM. AF_06/2022</t>
  </si>
  <si>
    <t>5.1</t>
  </si>
  <si>
    <t>5.2</t>
  </si>
  <si>
    <t>5.3</t>
  </si>
  <si>
    <t>5.4</t>
  </si>
  <si>
    <t>5.5</t>
  </si>
  <si>
    <t>5.6</t>
  </si>
  <si>
    <t>VIGAS MEDIAS</t>
  </si>
  <si>
    <t>FABRICAÇÃO DE FÔRMA PARA VIGAS, COM MADEIRA SERRADA, E = 25 MM. AF_09/2020</t>
  </si>
  <si>
    <t>CONCRETAGEM DE VIGAS, FCK 25 MPA, COM USO DE BOMBA LANÇAMENTO,
 ADENSAMENTO E ACABAMENTO</t>
  </si>
  <si>
    <t>ARMAÇÃO DE PILAR OU VIGA DE ESTRUTURA CONVENCIONAL DE CONCRETO ARMADO UTILIZANDO AÇO CA-50 DE 8,0 MM - MONTAGEM. AF_06/2022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</si>
  <si>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</si>
  <si>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</si>
  <si>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</si>
  <si>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</si>
  <si>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</si>
  <si>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</si>
  <si>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</si>
  <si>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</si>
  <si>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</si>
  <si>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</si>
  <si>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</si>
  <si>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</si>
  <si>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</si>
  <si>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9.1</t>
  </si>
  <si>
    <t>9.2</t>
  </si>
  <si>
    <t>9.3</t>
  </si>
  <si>
    <t>9.4</t>
  </si>
  <si>
    <t>9.5</t>
  </si>
  <si>
    <t>9.6</t>
  </si>
  <si>
    <t>VIGAS SUPERIORES</t>
  </si>
  <si>
    <t>ARMAÇÃO DE PILAR OU VIGA DE ESTRUTURA CONVENCIONAL DE CONCRETO ARMADO UTILIZANDO AÇO CA-50 DE 6,3 MM - MONTAGEM. AF_06/2022</t>
  </si>
  <si>
    <t>FECHAMENTOS</t>
  </si>
  <si>
    <t>ALVENARIA TIJOLOS 6 FUROS 15 CM</t>
  </si>
  <si>
    <t>CHAPISCO APLICADO EM ALVENARIA (SEM PRESENÇA DE VÃOS) E ESTRUTURAS DE CONCRETO DE FACHADA, COM COLHER DE PEDREIRO. ARGAMASSA TRAÇO 1:3 COM PREPARO EM BETONEIRA 400L. AF_06/2014</t>
  </si>
  <si>
    <t>MONTAGEM E DESMONTAGEM DE ANDAIME MODULAR FACHADEIRO, COM PISO METÁLICO, PARA EDIFICAÇÕES COM MÚLTIPLOS PAVIMENTOS (EXCLUSIVE ANDAIME E LIMPEZA). AF_11/2017</t>
  </si>
  <si>
    <t>PISO</t>
  </si>
  <si>
    <t>CONTRAPISO ARMADO 20MPA - ESPESSURA 7 CM</t>
  </si>
  <si>
    <t>COBERTURA</t>
  </si>
  <si>
    <t>FABRICAÇÃO E INSTALAÇÃO DE TESOURA INTEIRA EM MADEIRA NÃO APARELHADA, VÃO DE 12 M, PARA TELHA ONDULADA DE FIBROCIMENTO, METÁLICA, PLÁSTICA OU TERMOACÚSTICA, INCLUSO IÇAMENTO. AF_07/2019</t>
  </si>
  <si>
    <t>TELHAMENTO COM TELHA DE AÇO/ALUMÍNIO E = 0,5 MM, COM ATÉ 2 ÁGUAS, INCLUSO IÇAMENTO, EXCLUSO TELHAS.</t>
  </si>
  <si>
    <t>TESTEIRA DE MADEIRA/BEIRAL 17 CM</t>
  </si>
  <si>
    <t>FORRO LAMBRI DE MADEIRA</t>
  </si>
  <si>
    <t>RUFO DE 40 CM DE CHAPA DE ALUMINIO 0,7 MM</t>
  </si>
  <si>
    <t>UNID.</t>
  </si>
  <si>
    <t>RAZAO SOCIAL:</t>
  </si>
  <si>
    <t>CNPJ:</t>
  </si>
  <si>
    <t>RAZÃO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</si>
</sst>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64" fontId="3" fillId="4" borderId="38" xfId="1" applyNumberFormat="1" applyFont="1" applyFill="1" applyBorder="1" applyAlignment="1">
      <alignment horizontal="center" vertical="center"/>
    </xf>
    <xf numFmtId="164" fontId="3" fillId="0" borderId="38" xfId="1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2" fontId="3" fillId="4" borderId="41" xfId="1" applyNumberFormat="1" applyFont="1" applyFill="1" applyBorder="1" applyAlignment="1">
      <alignment horizontal="center" vertical="center" wrapText="1"/>
    </xf>
    <xf numFmtId="2" fontId="3" fillId="0" borderId="4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2" fontId="12" fillId="4" borderId="1" xfId="1" applyNumberFormat="1" applyFont="1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left"/>
    </xf>
    <xf numFmtId="4" fontId="10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41" xfId="0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0" fillId="0" borderId="16" xfId="0" applyBorder="1"/>
    <xf numFmtId="4" fontId="3" fillId="0" borderId="54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3" fillId="0" borderId="11" xfId="2" applyNumberFormat="1" applyFont="1" applyBorder="1" applyAlignment="1">
      <alignment horizontal="left"/>
    </xf>
    <xf numFmtId="10" fontId="3" fillId="0" borderId="12" xfId="2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32" xfId="2" applyNumberFormat="1" applyFont="1" applyBorder="1" applyAlignment="1">
      <alignment horizontal="center" vertical="center"/>
    </xf>
    <xf numFmtId="2" fontId="8" fillId="0" borderId="28" xfId="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4" fillId="0" borderId="32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2" fontId="8" fillId="0" borderId="33" xfId="2" applyNumberFormat="1" applyFont="1" applyBorder="1" applyAlignment="1">
      <alignment horizontal="center" vertical="center"/>
    </xf>
    <xf numFmtId="2" fontId="8" fillId="0" borderId="34" xfId="2" applyNumberFormat="1" applyFont="1" applyBorder="1" applyAlignment="1">
      <alignment horizontal="center" vertical="center"/>
    </xf>
    <xf numFmtId="10" fontId="3" fillId="0" borderId="32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0" fillId="3" borderId="4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left"/>
    </xf>
    <xf numFmtId="4" fontId="3" fillId="0" borderId="37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11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10" fontId="3" fillId="0" borderId="1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showGridLines="0" tabSelected="1" zoomScaleNormal="100" workbookViewId="0">
      <pane ySplit="10" topLeftCell="A11" activePane="bottomLeft" state="frozen"/>
      <selection pane="bottomLeft" activeCell="L16" sqref="L16"/>
    </sheetView>
  </sheetViews>
  <sheetFormatPr defaultRowHeight="12.75" x14ac:dyDescent="0.2"/>
  <cols>
    <col min="1" max="1" width="16.28515625" style="12" customWidth="1"/>
    <col min="2" max="2" width="46.5703125" style="12" customWidth="1"/>
    <col min="3" max="3" width="9.140625" style="12"/>
    <col min="4" max="4" width="12.7109375" style="12" customWidth="1"/>
    <col min="5" max="5" width="15" style="12" customWidth="1"/>
    <col min="6" max="6" width="12.140625" style="12" customWidth="1"/>
    <col min="7" max="7" width="15.85546875" style="12" customWidth="1"/>
    <col min="8" max="8" width="9.140625" style="12" customWidth="1"/>
    <col min="9" max="16384" width="9.140625" style="12"/>
  </cols>
  <sheetData>
    <row r="1" spans="1:8" ht="31.5" customHeight="1" thickBot="1" x14ac:dyDescent="0.25">
      <c r="A1" s="129" t="s">
        <v>0</v>
      </c>
      <c r="B1" s="130"/>
      <c r="C1" s="130"/>
      <c r="D1" s="130"/>
      <c r="E1" s="130"/>
      <c r="F1" s="130"/>
      <c r="G1" s="131"/>
    </row>
    <row r="2" spans="1:8" x14ac:dyDescent="0.2">
      <c r="A2" s="132"/>
      <c r="B2" s="133"/>
      <c r="C2" s="133"/>
      <c r="D2" s="133"/>
      <c r="E2" s="133"/>
      <c r="F2" s="133"/>
      <c r="G2" s="133"/>
    </row>
    <row r="3" spans="1:8" ht="33.75" customHeight="1" x14ac:dyDescent="0.2">
      <c r="A3" s="68" t="s">
        <v>1</v>
      </c>
      <c r="B3" s="134" t="s">
        <v>67</v>
      </c>
      <c r="C3" s="135" t="s">
        <v>65</v>
      </c>
      <c r="D3" s="135" t="s">
        <v>65</v>
      </c>
      <c r="E3" s="135" t="s">
        <v>65</v>
      </c>
      <c r="F3" s="135" t="s">
        <v>65</v>
      </c>
      <c r="G3" s="134" t="s">
        <v>65</v>
      </c>
      <c r="H3" s="54"/>
    </row>
    <row r="4" spans="1:8" x14ac:dyDescent="0.2">
      <c r="A4" s="69" t="s">
        <v>143</v>
      </c>
      <c r="B4" s="136"/>
      <c r="C4" s="136"/>
      <c r="D4" s="136"/>
      <c r="E4" s="136"/>
      <c r="F4" s="136"/>
      <c r="G4" s="137"/>
    </row>
    <row r="5" spans="1:8" x14ac:dyDescent="0.2">
      <c r="A5" s="69" t="s">
        <v>144</v>
      </c>
      <c r="B5" s="126"/>
      <c r="C5" s="126"/>
      <c r="D5" s="126"/>
      <c r="E5" s="126"/>
      <c r="F5" s="126"/>
      <c r="G5" s="127"/>
    </row>
    <row r="6" spans="1:8" x14ac:dyDescent="0.2">
      <c r="A6" s="69" t="s">
        <v>3</v>
      </c>
      <c r="B6" s="138">
        <f>F76</f>
        <v>0</v>
      </c>
      <c r="C6" s="138"/>
      <c r="D6" s="138"/>
      <c r="E6" s="138"/>
      <c r="F6" s="138"/>
      <c r="G6" s="139"/>
    </row>
    <row r="7" spans="1:8" x14ac:dyDescent="0.2">
      <c r="A7" s="69" t="s">
        <v>4</v>
      </c>
      <c r="B7" s="93">
        <v>0.22020000000000001</v>
      </c>
      <c r="C7" s="82"/>
      <c r="D7" s="82"/>
      <c r="E7" s="82"/>
      <c r="F7" s="82"/>
      <c r="G7" s="83"/>
    </row>
    <row r="8" spans="1:8" x14ac:dyDescent="0.2">
      <c r="A8" s="96" t="s">
        <v>68</v>
      </c>
      <c r="B8" s="144" t="s">
        <v>69</v>
      </c>
      <c r="C8" s="145"/>
      <c r="D8" s="145"/>
      <c r="E8" s="145"/>
      <c r="F8" s="145"/>
      <c r="G8" s="145"/>
    </row>
    <row r="9" spans="1:8" x14ac:dyDescent="0.2">
      <c r="A9" s="140"/>
      <c r="B9" s="141"/>
      <c r="C9" s="141"/>
      <c r="D9" s="141"/>
      <c r="E9" s="141"/>
      <c r="F9" s="141"/>
      <c r="G9" s="141"/>
    </row>
    <row r="10" spans="1:8" x14ac:dyDescent="0.2">
      <c r="A10" s="70" t="s">
        <v>5</v>
      </c>
      <c r="B10" s="71" t="s">
        <v>6</v>
      </c>
      <c r="C10" s="70" t="s">
        <v>7</v>
      </c>
      <c r="D10" s="70" t="s">
        <v>8</v>
      </c>
      <c r="E10" s="70" t="s">
        <v>9</v>
      </c>
      <c r="F10" s="70" t="s">
        <v>10</v>
      </c>
      <c r="G10" s="70" t="s">
        <v>11</v>
      </c>
    </row>
    <row r="11" spans="1:8" x14ac:dyDescent="0.2">
      <c r="A11" s="60">
        <v>1</v>
      </c>
      <c r="B11" s="128" t="s">
        <v>76</v>
      </c>
      <c r="C11" s="128"/>
      <c r="D11" s="128"/>
      <c r="E11" s="128"/>
      <c r="F11" s="128"/>
      <c r="G11" s="128"/>
    </row>
    <row r="12" spans="1:8" s="55" customFormat="1" ht="12" x14ac:dyDescent="0.2">
      <c r="A12" s="97" t="s">
        <v>13</v>
      </c>
      <c r="B12" s="99" t="s">
        <v>72</v>
      </c>
      <c r="C12" s="101" t="s">
        <v>23</v>
      </c>
      <c r="D12" s="102">
        <v>2.88</v>
      </c>
      <c r="E12" s="72"/>
      <c r="F12" s="58">
        <f>ROUND(D12*E12,2)</f>
        <v>0</v>
      </c>
      <c r="G12" s="73" t="e">
        <f>F12*100/$F$76</f>
        <v>#DIV/0!</v>
      </c>
    </row>
    <row r="13" spans="1:8" s="55" customFormat="1" ht="12" x14ac:dyDescent="0.2">
      <c r="A13" s="97" t="s">
        <v>14</v>
      </c>
      <c r="B13" s="100" t="s">
        <v>73</v>
      </c>
      <c r="C13" s="101" t="s">
        <v>23</v>
      </c>
      <c r="D13" s="102">
        <v>360</v>
      </c>
      <c r="E13" s="72"/>
      <c r="F13" s="58">
        <f t="shared" ref="F13:F14" si="0">ROUND(D13*E13,2)</f>
        <v>0</v>
      </c>
      <c r="G13" s="73" t="e">
        <f>F13*100/$F$76</f>
        <v>#DIV/0!</v>
      </c>
    </row>
    <row r="14" spans="1:8" s="55" customFormat="1" ht="12" x14ac:dyDescent="0.2">
      <c r="A14" s="97" t="s">
        <v>70</v>
      </c>
      <c r="B14" s="99" t="s">
        <v>74</v>
      </c>
      <c r="C14" s="101" t="s">
        <v>75</v>
      </c>
      <c r="D14" s="102">
        <v>100</v>
      </c>
      <c r="E14" s="72"/>
      <c r="F14" s="58">
        <f t="shared" si="0"/>
        <v>0</v>
      </c>
      <c r="G14" s="73" t="e">
        <f>F14*100/$F$76</f>
        <v>#DIV/0!</v>
      </c>
    </row>
    <row r="15" spans="1:8" x14ac:dyDescent="0.2">
      <c r="A15" s="98" t="s">
        <v>71</v>
      </c>
      <c r="B15" s="142" t="s">
        <v>15</v>
      </c>
      <c r="C15" s="142"/>
      <c r="D15" s="142"/>
      <c r="E15" s="142"/>
      <c r="F15" s="94">
        <f>SUM(F12:F14)</f>
        <v>0</v>
      </c>
      <c r="G15" s="74" t="e">
        <f>F15*G76/F76</f>
        <v>#DIV/0!</v>
      </c>
      <c r="H15" s="76"/>
    </row>
    <row r="16" spans="1:8" x14ac:dyDescent="0.2">
      <c r="A16" s="143"/>
      <c r="B16" s="143"/>
      <c r="C16" s="143"/>
      <c r="D16" s="143"/>
      <c r="E16" s="143"/>
      <c r="F16" s="143"/>
      <c r="G16" s="143"/>
    </row>
    <row r="17" spans="1:7" x14ac:dyDescent="0.2">
      <c r="A17" s="60">
        <v>2</v>
      </c>
      <c r="B17" s="128" t="s">
        <v>77</v>
      </c>
      <c r="C17" s="128"/>
      <c r="D17" s="128"/>
      <c r="E17" s="128"/>
      <c r="F17" s="128"/>
      <c r="G17" s="128"/>
    </row>
    <row r="18" spans="1:7" s="55" customFormat="1" ht="48" x14ac:dyDescent="0.2">
      <c r="A18" s="56" t="s">
        <v>16</v>
      </c>
      <c r="B18" s="100" t="s">
        <v>78</v>
      </c>
      <c r="C18" s="101" t="s">
        <v>44</v>
      </c>
      <c r="D18" s="102">
        <v>65.5</v>
      </c>
      <c r="E18" s="72"/>
      <c r="F18" s="58">
        <f>ROUND(D18*E18,2)</f>
        <v>0</v>
      </c>
      <c r="G18" s="73" t="e">
        <f>F18*100/$F$76</f>
        <v>#DIV/0!</v>
      </c>
    </row>
    <row r="19" spans="1:7" s="55" customFormat="1" ht="36" x14ac:dyDescent="0.2">
      <c r="A19" s="56" t="s">
        <v>17</v>
      </c>
      <c r="B19" s="100" t="s">
        <v>79</v>
      </c>
      <c r="C19" s="101" t="s">
        <v>23</v>
      </c>
      <c r="D19" s="102">
        <v>30.13</v>
      </c>
      <c r="E19" s="72"/>
      <c r="F19" s="58">
        <f t="shared" ref="F19:F21" si="1">ROUND(D19*E19,2)</f>
        <v>0</v>
      </c>
      <c r="G19" s="73" t="e">
        <f>F19*100/$F$76</f>
        <v>#DIV/0!</v>
      </c>
    </row>
    <row r="20" spans="1:7" s="55" customFormat="1" ht="36" x14ac:dyDescent="0.2">
      <c r="A20" s="56" t="s">
        <v>18</v>
      </c>
      <c r="B20" s="100" t="s">
        <v>80</v>
      </c>
      <c r="C20" s="101" t="s">
        <v>44</v>
      </c>
      <c r="D20" s="102">
        <v>9.44</v>
      </c>
      <c r="E20" s="72"/>
      <c r="F20" s="58">
        <f t="shared" si="1"/>
        <v>0</v>
      </c>
      <c r="G20" s="73" t="e">
        <f>F20*100/$F$76</f>
        <v>#DIV/0!</v>
      </c>
    </row>
    <row r="21" spans="1:7" s="55" customFormat="1" ht="36" x14ac:dyDescent="0.2">
      <c r="A21" s="56" t="s">
        <v>48</v>
      </c>
      <c r="B21" s="99" t="s">
        <v>81</v>
      </c>
      <c r="C21" s="101" t="s">
        <v>83</v>
      </c>
      <c r="D21" s="102">
        <v>10.91</v>
      </c>
      <c r="E21" s="72"/>
      <c r="F21" s="58">
        <f t="shared" si="1"/>
        <v>0</v>
      </c>
      <c r="G21" s="73" t="e">
        <f>F21*100/$F$76</f>
        <v>#DIV/0!</v>
      </c>
    </row>
    <row r="22" spans="1:7" s="55" customFormat="1" ht="36" x14ac:dyDescent="0.2">
      <c r="A22" s="56" t="s">
        <v>50</v>
      </c>
      <c r="B22" s="99" t="s">
        <v>82</v>
      </c>
      <c r="C22" s="101" t="s">
        <v>83</v>
      </c>
      <c r="D22" s="102">
        <v>487.27</v>
      </c>
      <c r="E22" s="72"/>
      <c r="F22" s="58">
        <f>ROUND(D22*E22,2)</f>
        <v>0</v>
      </c>
      <c r="G22" s="73" t="e">
        <f>F22*100/$F$76</f>
        <v>#DIV/0!</v>
      </c>
    </row>
    <row r="23" spans="1:7" ht="15.75" customHeight="1" x14ac:dyDescent="0.2">
      <c r="A23" s="70" t="s">
        <v>51</v>
      </c>
      <c r="B23" s="142" t="s">
        <v>15</v>
      </c>
      <c r="C23" s="142"/>
      <c r="D23" s="142"/>
      <c r="E23" s="142"/>
      <c r="F23" s="94">
        <f>SUM(F18:F22)</f>
        <v>0</v>
      </c>
      <c r="G23" s="74" t="e">
        <f>F23*100/F76</f>
        <v>#DIV/0!</v>
      </c>
    </row>
    <row r="24" spans="1:7" x14ac:dyDescent="0.2">
      <c r="A24" s="143"/>
      <c r="B24" s="143"/>
      <c r="C24" s="143"/>
      <c r="D24" s="143"/>
      <c r="E24" s="143"/>
      <c r="F24" s="143"/>
      <c r="G24" s="143"/>
    </row>
    <row r="25" spans="1:7" x14ac:dyDescent="0.2">
      <c r="A25" s="60">
        <v>3</v>
      </c>
      <c r="B25" s="128" t="s">
        <v>84</v>
      </c>
      <c r="C25" s="128"/>
      <c r="D25" s="128"/>
      <c r="E25" s="128"/>
      <c r="F25" s="128"/>
      <c r="G25" s="128"/>
    </row>
    <row r="26" spans="1:7" s="55" customFormat="1" ht="36" x14ac:dyDescent="0.2">
      <c r="A26" s="56" t="s">
        <v>19</v>
      </c>
      <c r="B26" s="100" t="s">
        <v>85</v>
      </c>
      <c r="C26" s="101" t="s">
        <v>23</v>
      </c>
      <c r="D26" s="102">
        <v>69.37</v>
      </c>
      <c r="E26" s="65"/>
      <c r="F26" s="92">
        <f>ROUND(D26*E26,2)</f>
        <v>0</v>
      </c>
      <c r="G26" s="73" t="e">
        <f>F26*100/$F$76</f>
        <v>#DIV/0!</v>
      </c>
    </row>
    <row r="27" spans="1:7" s="55" customFormat="1" ht="36" x14ac:dyDescent="0.2">
      <c r="A27" s="56" t="s">
        <v>21</v>
      </c>
      <c r="B27" s="100" t="s">
        <v>86</v>
      </c>
      <c r="C27" s="101" t="s">
        <v>44</v>
      </c>
      <c r="D27" s="102">
        <v>5.22</v>
      </c>
      <c r="E27" s="65"/>
      <c r="F27" s="92">
        <f t="shared" ref="F27:F31" si="2">ROUND(D27*E27,2)</f>
        <v>0</v>
      </c>
      <c r="G27" s="73" t="e">
        <f t="shared" ref="G27:G31" si="3">F27*100/$F$76</f>
        <v>#DIV/0!</v>
      </c>
    </row>
    <row r="28" spans="1:7" s="55" customFormat="1" ht="36" x14ac:dyDescent="0.2">
      <c r="A28" s="56" t="s">
        <v>56</v>
      </c>
      <c r="B28" s="99" t="s">
        <v>81</v>
      </c>
      <c r="C28" s="101" t="s">
        <v>83</v>
      </c>
      <c r="D28" s="102">
        <v>78.180000000000007</v>
      </c>
      <c r="E28" s="65"/>
      <c r="F28" s="92">
        <f t="shared" si="2"/>
        <v>0</v>
      </c>
      <c r="G28" s="73" t="e">
        <f t="shared" si="3"/>
        <v>#DIV/0!</v>
      </c>
    </row>
    <row r="29" spans="1:7" s="55" customFormat="1" ht="36" x14ac:dyDescent="0.2">
      <c r="A29" s="56" t="s">
        <v>22</v>
      </c>
      <c r="B29" s="99" t="s">
        <v>87</v>
      </c>
      <c r="C29" s="101" t="s">
        <v>83</v>
      </c>
      <c r="D29" s="102">
        <v>4.55</v>
      </c>
      <c r="E29" s="65"/>
      <c r="F29" s="92">
        <f t="shared" si="2"/>
        <v>0</v>
      </c>
      <c r="G29" s="73" t="e">
        <f t="shared" si="3"/>
        <v>#DIV/0!</v>
      </c>
    </row>
    <row r="30" spans="1:7" s="55" customFormat="1" ht="36" x14ac:dyDescent="0.2">
      <c r="A30" s="56" t="s">
        <v>58</v>
      </c>
      <c r="B30" s="99" t="s">
        <v>88</v>
      </c>
      <c r="C30" s="101" t="s">
        <v>83</v>
      </c>
      <c r="D30" s="102">
        <v>105.45</v>
      </c>
      <c r="E30" s="65"/>
      <c r="F30" s="92">
        <f t="shared" si="2"/>
        <v>0</v>
      </c>
      <c r="G30" s="73" t="e">
        <f t="shared" si="3"/>
        <v>#DIV/0!</v>
      </c>
    </row>
    <row r="31" spans="1:7" s="55" customFormat="1" ht="36" x14ac:dyDescent="0.2">
      <c r="A31" s="56" t="s">
        <v>60</v>
      </c>
      <c r="B31" s="99" t="s">
        <v>82</v>
      </c>
      <c r="C31" s="101" t="s">
        <v>83</v>
      </c>
      <c r="D31" s="102">
        <v>96.36</v>
      </c>
      <c r="E31" s="65"/>
      <c r="F31" s="92">
        <f t="shared" si="2"/>
        <v>0</v>
      </c>
      <c r="G31" s="73" t="e">
        <f t="shared" si="3"/>
        <v>#DIV/0!</v>
      </c>
    </row>
    <row r="32" spans="1:7" x14ac:dyDescent="0.2">
      <c r="A32" s="103" t="s">
        <v>62</v>
      </c>
      <c r="B32" s="142" t="s">
        <v>15</v>
      </c>
      <c r="C32" s="142"/>
      <c r="D32" s="142"/>
      <c r="E32" s="142"/>
      <c r="F32" s="94">
        <f>SUM(F26:F31)</f>
        <v>0</v>
      </c>
      <c r="G32" s="74" t="e">
        <f>F32*100/$F$76</f>
        <v>#DIV/0!</v>
      </c>
    </row>
    <row r="33" spans="1:7" x14ac:dyDescent="0.2">
      <c r="A33" s="143"/>
      <c r="B33" s="143"/>
      <c r="C33" s="143"/>
      <c r="D33" s="143"/>
      <c r="E33" s="143"/>
      <c r="F33" s="143"/>
      <c r="G33" s="143"/>
    </row>
    <row r="34" spans="1:7" ht="19.5" customHeight="1" x14ac:dyDescent="0.2">
      <c r="A34" s="60">
        <v>4</v>
      </c>
      <c r="B34" s="128" t="s">
        <v>94</v>
      </c>
      <c r="C34" s="128"/>
      <c r="D34" s="128"/>
      <c r="E34" s="128"/>
      <c r="F34" s="128"/>
      <c r="G34" s="128"/>
    </row>
    <row r="35" spans="1:7" ht="48" x14ac:dyDescent="0.2">
      <c r="A35" s="104" t="s">
        <v>89</v>
      </c>
      <c r="B35" s="57" t="s">
        <v>95</v>
      </c>
      <c r="C35" s="101" t="s">
        <v>23</v>
      </c>
      <c r="D35" s="102">
        <v>131.76</v>
      </c>
      <c r="E35" s="106"/>
      <c r="F35" s="92">
        <f t="shared" ref="F35:F38" si="4">ROUND(D35*E35,2)</f>
        <v>0</v>
      </c>
      <c r="G35" s="73" t="e">
        <f>F35*100/$F$76</f>
        <v>#DIV/0!</v>
      </c>
    </row>
    <row r="36" spans="1:7" ht="36" x14ac:dyDescent="0.2">
      <c r="A36" s="104" t="s">
        <v>90</v>
      </c>
      <c r="B36" s="105" t="s">
        <v>96</v>
      </c>
      <c r="C36" s="101" t="s">
        <v>44</v>
      </c>
      <c r="D36" s="102">
        <v>9.34</v>
      </c>
      <c r="E36" s="106"/>
      <c r="F36" s="92">
        <f t="shared" si="4"/>
        <v>0</v>
      </c>
      <c r="G36" s="73" t="e">
        <f t="shared" ref="G36:G38" si="5">F36*100/$F$76</f>
        <v>#DIV/0!</v>
      </c>
    </row>
    <row r="37" spans="1:7" ht="48" x14ac:dyDescent="0.2">
      <c r="A37" s="104" t="s">
        <v>91</v>
      </c>
      <c r="B37" s="105" t="s">
        <v>97</v>
      </c>
      <c r="C37" s="101" t="s">
        <v>83</v>
      </c>
      <c r="D37" s="102">
        <v>249.09</v>
      </c>
      <c r="E37" s="106"/>
      <c r="F37" s="92">
        <f t="shared" si="4"/>
        <v>0</v>
      </c>
      <c r="G37" s="73" t="e">
        <f t="shared" si="5"/>
        <v>#DIV/0!</v>
      </c>
    </row>
    <row r="38" spans="1:7" ht="48" x14ac:dyDescent="0.2">
      <c r="A38" s="104" t="s">
        <v>92</v>
      </c>
      <c r="B38" s="105" t="s">
        <v>98</v>
      </c>
      <c r="C38" s="101" t="s">
        <v>83</v>
      </c>
      <c r="D38" s="102">
        <v>720</v>
      </c>
      <c r="E38" s="106"/>
      <c r="F38" s="92">
        <f t="shared" si="4"/>
        <v>0</v>
      </c>
      <c r="G38" s="73" t="e">
        <f t="shared" si="5"/>
        <v>#DIV/0!</v>
      </c>
    </row>
    <row r="39" spans="1:7" x14ac:dyDescent="0.2">
      <c r="A39" s="103" t="s">
        <v>93</v>
      </c>
      <c r="B39" s="142" t="s">
        <v>15</v>
      </c>
      <c r="C39" s="142"/>
      <c r="D39" s="142"/>
      <c r="E39" s="142"/>
      <c r="F39" s="94">
        <f>SUM(F33:F38)</f>
        <v>0</v>
      </c>
      <c r="G39" s="74" t="e">
        <f>F39*100/$F$76</f>
        <v>#DIV/0!</v>
      </c>
    </row>
    <row r="40" spans="1:7" x14ac:dyDescent="0.2">
      <c r="A40" s="143"/>
      <c r="B40" s="143"/>
      <c r="C40" s="143"/>
      <c r="D40" s="143"/>
      <c r="E40" s="143"/>
      <c r="F40" s="143"/>
      <c r="G40" s="143"/>
    </row>
    <row r="41" spans="1:7" x14ac:dyDescent="0.2">
      <c r="A41" s="60">
        <v>5</v>
      </c>
      <c r="B41" s="128" t="s">
        <v>105</v>
      </c>
      <c r="C41" s="128"/>
      <c r="D41" s="128"/>
      <c r="E41" s="128"/>
      <c r="F41" s="128"/>
      <c r="G41" s="128"/>
    </row>
    <row r="42" spans="1:7" ht="24" x14ac:dyDescent="0.2">
      <c r="A42" s="56" t="s">
        <v>99</v>
      </c>
      <c r="B42" s="100" t="s">
        <v>106</v>
      </c>
      <c r="C42" s="101" t="s">
        <v>23</v>
      </c>
      <c r="D42" s="102">
        <v>37.979999999999997</v>
      </c>
      <c r="E42" s="65"/>
      <c r="F42" s="92">
        <f>ROUND(D42*E42,2)</f>
        <v>0</v>
      </c>
      <c r="G42" s="73" t="e">
        <f t="shared" ref="G42:G47" si="6">F42*100/$F$76</f>
        <v>#DIV/0!</v>
      </c>
    </row>
    <row r="43" spans="1:7" ht="36" x14ac:dyDescent="0.2">
      <c r="A43" s="56" t="s">
        <v>100</v>
      </c>
      <c r="B43" s="99" t="s">
        <v>107</v>
      </c>
      <c r="C43" s="101" t="s">
        <v>44</v>
      </c>
      <c r="D43" s="102">
        <v>2.88</v>
      </c>
      <c r="E43" s="65"/>
      <c r="F43" s="92">
        <f t="shared" ref="F43:F46" si="7">ROUND(D43*E43,2)</f>
        <v>0</v>
      </c>
      <c r="G43" s="73" t="e">
        <f t="shared" si="6"/>
        <v>#DIV/0!</v>
      </c>
    </row>
    <row r="44" spans="1:7" ht="48" x14ac:dyDescent="0.2">
      <c r="A44" s="56" t="s">
        <v>101</v>
      </c>
      <c r="B44" s="99" t="s">
        <v>97</v>
      </c>
      <c r="C44" s="101" t="s">
        <v>83</v>
      </c>
      <c r="D44" s="102">
        <v>49.09</v>
      </c>
      <c r="E44" s="65"/>
      <c r="F44" s="92">
        <f t="shared" si="7"/>
        <v>0</v>
      </c>
      <c r="G44" s="73" t="e">
        <f t="shared" si="6"/>
        <v>#DIV/0!</v>
      </c>
    </row>
    <row r="45" spans="1:7" ht="48" x14ac:dyDescent="0.2">
      <c r="A45" s="56" t="s">
        <v>102</v>
      </c>
      <c r="B45" s="99" t="s">
        <v>108</v>
      </c>
      <c r="C45" s="101" t="s">
        <v>83</v>
      </c>
      <c r="D45" s="102">
        <v>76.36</v>
      </c>
      <c r="E45" s="65"/>
      <c r="F45" s="92">
        <f t="shared" si="7"/>
        <v>0</v>
      </c>
      <c r="G45" s="73" t="e">
        <f t="shared" si="6"/>
        <v>#DIV/0!</v>
      </c>
    </row>
    <row r="46" spans="1:7" ht="48" x14ac:dyDescent="0.2">
      <c r="A46" s="56" t="s">
        <v>103</v>
      </c>
      <c r="B46" s="99" t="s">
        <v>98</v>
      </c>
      <c r="C46" s="101" t="s">
        <v>83</v>
      </c>
      <c r="D46" s="102">
        <v>57.27</v>
      </c>
      <c r="E46" s="65"/>
      <c r="F46" s="92">
        <f t="shared" si="7"/>
        <v>0</v>
      </c>
      <c r="G46" s="73" t="e">
        <f t="shared" si="6"/>
        <v>#DIV/0!</v>
      </c>
    </row>
    <row r="47" spans="1:7" x14ac:dyDescent="0.2">
      <c r="A47" s="103" t="s">
        <v>104</v>
      </c>
      <c r="B47" s="142" t="s">
        <v>15</v>
      </c>
      <c r="C47" s="142"/>
      <c r="D47" s="142"/>
      <c r="E47" s="142"/>
      <c r="F47" s="94">
        <f>SUM(F42:F46)</f>
        <v>0</v>
      </c>
      <c r="G47" s="74" t="e">
        <f t="shared" si="6"/>
        <v>#DIV/0!</v>
      </c>
    </row>
    <row r="48" spans="1:7" x14ac:dyDescent="0.2">
      <c r="A48" s="143"/>
      <c r="B48" s="143"/>
      <c r="C48" s="143"/>
      <c r="D48" s="143"/>
      <c r="E48" s="143"/>
      <c r="F48" s="143"/>
      <c r="G48" s="143"/>
    </row>
    <row r="49" spans="1:7" ht="12.75" customHeight="1" x14ac:dyDescent="0.2">
      <c r="A49" s="60">
        <v>6</v>
      </c>
      <c r="B49" s="148" t="s">
        <v>128</v>
      </c>
      <c r="C49" s="149"/>
      <c r="D49" s="149"/>
      <c r="E49" s="149"/>
      <c r="F49" s="149"/>
      <c r="G49" s="150"/>
    </row>
    <row r="50" spans="1:7" ht="24" x14ac:dyDescent="0.2">
      <c r="A50" s="56" t="s">
        <v>109</v>
      </c>
      <c r="B50" s="100" t="s">
        <v>106</v>
      </c>
      <c r="C50" s="101" t="s">
        <v>23</v>
      </c>
      <c r="D50" s="102">
        <v>69.98</v>
      </c>
      <c r="E50" s="65"/>
      <c r="F50" s="92">
        <f>ROUND(D50*E50,2)</f>
        <v>0</v>
      </c>
      <c r="G50" s="73" t="e">
        <f>F50*100/$F$76</f>
        <v>#DIV/0!</v>
      </c>
    </row>
    <row r="51" spans="1:7" ht="36" x14ac:dyDescent="0.2">
      <c r="A51" s="56" t="s">
        <v>110</v>
      </c>
      <c r="B51" s="99" t="s">
        <v>107</v>
      </c>
      <c r="C51" s="101" t="s">
        <v>44</v>
      </c>
      <c r="D51" s="102">
        <v>5.21</v>
      </c>
      <c r="E51" s="65"/>
      <c r="F51" s="92">
        <f t="shared" ref="F51:F55" si="8">ROUND(D51*E51,2)</f>
        <v>0</v>
      </c>
      <c r="G51" s="73" t="e">
        <f t="shared" ref="G51:G55" si="9">F51*100/$F$76</f>
        <v>#DIV/0!</v>
      </c>
    </row>
    <row r="52" spans="1:7" ht="48" x14ac:dyDescent="0.2">
      <c r="A52" s="56" t="s">
        <v>111</v>
      </c>
      <c r="B52" s="99" t="s">
        <v>97</v>
      </c>
      <c r="C52" s="101" t="s">
        <v>83</v>
      </c>
      <c r="D52" s="102">
        <v>79.09</v>
      </c>
      <c r="E52" s="65"/>
      <c r="F52" s="92">
        <f t="shared" si="8"/>
        <v>0</v>
      </c>
      <c r="G52" s="73" t="e">
        <f t="shared" si="9"/>
        <v>#DIV/0!</v>
      </c>
    </row>
    <row r="53" spans="1:7" ht="60" x14ac:dyDescent="0.25">
      <c r="A53" s="56" t="s">
        <v>112</v>
      </c>
      <c r="B53" s="107" t="s">
        <v>129</v>
      </c>
      <c r="C53" s="108" t="s">
        <v>83</v>
      </c>
      <c r="D53" s="109">
        <v>3.64</v>
      </c>
      <c r="E53" s="65"/>
      <c r="F53" s="92">
        <f t="shared" si="8"/>
        <v>0</v>
      </c>
      <c r="G53" s="73" t="e">
        <f t="shared" si="9"/>
        <v>#DIV/0!</v>
      </c>
    </row>
    <row r="54" spans="1:7" ht="48" x14ac:dyDescent="0.2">
      <c r="A54" s="56" t="s">
        <v>113</v>
      </c>
      <c r="B54" s="99" t="s">
        <v>108</v>
      </c>
      <c r="C54" s="101" t="s">
        <v>83</v>
      </c>
      <c r="D54" s="102">
        <v>76.36</v>
      </c>
      <c r="E54" s="65"/>
      <c r="F54" s="92">
        <f t="shared" si="8"/>
        <v>0</v>
      </c>
      <c r="G54" s="73" t="e">
        <f t="shared" si="9"/>
        <v>#DIV/0!</v>
      </c>
    </row>
    <row r="55" spans="1:7" ht="48" x14ac:dyDescent="0.2">
      <c r="A55" s="56" t="s">
        <v>114</v>
      </c>
      <c r="B55" s="99" t="s">
        <v>98</v>
      </c>
      <c r="C55" s="101" t="s">
        <v>83</v>
      </c>
      <c r="D55" s="102">
        <v>166.36</v>
      </c>
      <c r="E55" s="65"/>
      <c r="F55" s="92">
        <f t="shared" si="8"/>
        <v>0</v>
      </c>
      <c r="G55" s="73" t="e">
        <f t="shared" si="9"/>
        <v>#DIV/0!</v>
      </c>
    </row>
    <row r="56" spans="1:7" x14ac:dyDescent="0.2">
      <c r="A56" s="103" t="s">
        <v>115</v>
      </c>
      <c r="B56" s="142" t="s">
        <v>15</v>
      </c>
      <c r="C56" s="142"/>
      <c r="D56" s="142"/>
      <c r="E56" s="142"/>
      <c r="F56" s="94">
        <f>SUM(F50:F55)</f>
        <v>0</v>
      </c>
      <c r="G56" s="74" t="e">
        <f>F56*100/$F$76</f>
        <v>#DIV/0!</v>
      </c>
    </row>
    <row r="57" spans="1:7" x14ac:dyDescent="0.2">
      <c r="A57" s="143"/>
      <c r="B57" s="143"/>
      <c r="C57" s="143"/>
      <c r="D57" s="143"/>
      <c r="E57" s="143"/>
      <c r="F57" s="143"/>
      <c r="G57" s="143"/>
    </row>
    <row r="58" spans="1:7" x14ac:dyDescent="0.2">
      <c r="A58" s="60">
        <v>7</v>
      </c>
      <c r="B58" s="128" t="s">
        <v>130</v>
      </c>
      <c r="C58" s="128"/>
      <c r="D58" s="128"/>
      <c r="E58" s="128"/>
      <c r="F58" s="128"/>
      <c r="G58" s="128"/>
    </row>
    <row r="59" spans="1:7" x14ac:dyDescent="0.2">
      <c r="A59" s="56" t="s">
        <v>116</v>
      </c>
      <c r="B59" s="100" t="s">
        <v>131</v>
      </c>
      <c r="C59" s="101" t="s">
        <v>23</v>
      </c>
      <c r="D59" s="102">
        <v>222.37</v>
      </c>
      <c r="E59" s="65"/>
      <c r="F59" s="92">
        <f>ROUND(D59*E59,2)</f>
        <v>0</v>
      </c>
      <c r="G59" s="73" t="e">
        <f>F59*100/$F$76</f>
        <v>#DIV/0!</v>
      </c>
    </row>
    <row r="60" spans="1:7" ht="60" x14ac:dyDescent="0.2">
      <c r="A60" s="56" t="s">
        <v>117</v>
      </c>
      <c r="B60" s="99" t="s">
        <v>132</v>
      </c>
      <c r="C60" s="101" t="s">
        <v>23</v>
      </c>
      <c r="D60" s="102">
        <v>610</v>
      </c>
      <c r="E60" s="65"/>
      <c r="F60" s="92">
        <f t="shared" ref="F60:F61" si="10">ROUND(D60*E60,2)</f>
        <v>0</v>
      </c>
      <c r="G60" s="73" t="e">
        <f>F60*100/$F$76</f>
        <v>#DIV/0!</v>
      </c>
    </row>
    <row r="61" spans="1:7" ht="48" x14ac:dyDescent="0.2">
      <c r="A61" s="56" t="s">
        <v>118</v>
      </c>
      <c r="B61" s="99" t="s">
        <v>133</v>
      </c>
      <c r="C61" s="101" t="s">
        <v>23</v>
      </c>
      <c r="D61" s="102">
        <v>40</v>
      </c>
      <c r="E61" s="65"/>
      <c r="F61" s="92">
        <f t="shared" si="10"/>
        <v>0</v>
      </c>
      <c r="G61" s="73" t="e">
        <f>F61*100/$F$76</f>
        <v>#DIV/0!</v>
      </c>
    </row>
    <row r="62" spans="1:7" x14ac:dyDescent="0.2">
      <c r="A62" s="103" t="s">
        <v>119</v>
      </c>
      <c r="B62" s="142" t="s">
        <v>15</v>
      </c>
      <c r="C62" s="142"/>
      <c r="D62" s="142"/>
      <c r="E62" s="142"/>
      <c r="F62" s="94">
        <f>SUM(F59:F61)</f>
        <v>0</v>
      </c>
      <c r="G62" s="74" t="e">
        <f>F62*100/$F$76</f>
        <v>#DIV/0!</v>
      </c>
    </row>
    <row r="63" spans="1:7" x14ac:dyDescent="0.2">
      <c r="A63" s="143"/>
      <c r="B63" s="143"/>
      <c r="C63" s="143"/>
      <c r="D63" s="143"/>
      <c r="E63" s="143"/>
      <c r="F63" s="143"/>
      <c r="G63" s="143"/>
    </row>
    <row r="64" spans="1:7" x14ac:dyDescent="0.2">
      <c r="A64" s="60">
        <v>8</v>
      </c>
      <c r="B64" s="128" t="s">
        <v>134</v>
      </c>
      <c r="C64" s="128"/>
      <c r="D64" s="128"/>
      <c r="E64" s="128"/>
      <c r="F64" s="128"/>
      <c r="G64" s="128"/>
    </row>
    <row r="65" spans="1:8" x14ac:dyDescent="0.2">
      <c r="A65" s="56" t="s">
        <v>120</v>
      </c>
      <c r="B65" s="100" t="s">
        <v>135</v>
      </c>
      <c r="C65" s="101" t="s">
        <v>66</v>
      </c>
      <c r="D65" s="102">
        <v>24.77</v>
      </c>
      <c r="E65" s="65"/>
      <c r="F65" s="92">
        <f>ROUND(D65*E65,2)</f>
        <v>0</v>
      </c>
      <c r="G65" s="73" t="e">
        <f>F65*100/$F$76</f>
        <v>#DIV/0!</v>
      </c>
    </row>
    <row r="66" spans="1:8" x14ac:dyDescent="0.2">
      <c r="A66" s="56" t="s">
        <v>121</v>
      </c>
      <c r="B66" s="142" t="s">
        <v>15</v>
      </c>
      <c r="C66" s="142"/>
      <c r="D66" s="142"/>
      <c r="E66" s="142"/>
      <c r="F66" s="94">
        <f>SUM(F65:F65)</f>
        <v>0</v>
      </c>
      <c r="G66" s="74" t="e">
        <f>F66*100/$F$76</f>
        <v>#DIV/0!</v>
      </c>
    </row>
    <row r="67" spans="1:8" x14ac:dyDescent="0.2">
      <c r="A67" s="143"/>
      <c r="B67" s="143"/>
      <c r="C67" s="143"/>
      <c r="D67" s="143"/>
      <c r="E67" s="143"/>
      <c r="F67" s="143"/>
      <c r="G67" s="143"/>
    </row>
    <row r="68" spans="1:8" x14ac:dyDescent="0.2">
      <c r="A68" s="60">
        <v>9</v>
      </c>
      <c r="B68" s="128" t="s">
        <v>136</v>
      </c>
      <c r="C68" s="128"/>
      <c r="D68" s="128"/>
      <c r="E68" s="128"/>
      <c r="F68" s="128"/>
      <c r="G68" s="128"/>
    </row>
    <row r="69" spans="1:8" ht="60" x14ac:dyDescent="0.2">
      <c r="A69" s="56" t="s">
        <v>122</v>
      </c>
      <c r="B69" s="100" t="s">
        <v>137</v>
      </c>
      <c r="C69" s="101" t="s">
        <v>142</v>
      </c>
      <c r="D69" s="102">
        <v>21</v>
      </c>
      <c r="E69" s="65"/>
      <c r="F69" s="92">
        <f>ROUND(D69*E69,2)</f>
        <v>0</v>
      </c>
      <c r="G69" s="73" t="e">
        <f t="shared" ref="G69:G74" si="11">F69*100/$F$76</f>
        <v>#DIV/0!</v>
      </c>
    </row>
    <row r="70" spans="1:8" ht="36" x14ac:dyDescent="0.2">
      <c r="A70" s="56" t="s">
        <v>123</v>
      </c>
      <c r="B70" s="100" t="s">
        <v>138</v>
      </c>
      <c r="C70" s="101" t="s">
        <v>23</v>
      </c>
      <c r="D70" s="102">
        <v>383.47</v>
      </c>
      <c r="E70" s="65"/>
      <c r="F70" s="92">
        <f t="shared" ref="F70:F73" si="12">ROUND(D70*E70,2)</f>
        <v>0</v>
      </c>
      <c r="G70" s="73" t="e">
        <f t="shared" si="11"/>
        <v>#DIV/0!</v>
      </c>
    </row>
    <row r="71" spans="1:8" x14ac:dyDescent="0.2">
      <c r="A71" s="56" t="s">
        <v>124</v>
      </c>
      <c r="B71" s="99" t="s">
        <v>139</v>
      </c>
      <c r="C71" s="101" t="s">
        <v>75</v>
      </c>
      <c r="D71" s="102">
        <v>60</v>
      </c>
      <c r="E71" s="65"/>
      <c r="F71" s="92">
        <f t="shared" si="12"/>
        <v>0</v>
      </c>
      <c r="G71" s="73" t="e">
        <f t="shared" si="11"/>
        <v>#DIV/0!</v>
      </c>
    </row>
    <row r="72" spans="1:8" x14ac:dyDescent="0.2">
      <c r="A72" s="56" t="s">
        <v>125</v>
      </c>
      <c r="B72" s="99" t="s">
        <v>140</v>
      </c>
      <c r="C72" s="101" t="s">
        <v>23</v>
      </c>
      <c r="D72" s="102">
        <v>24</v>
      </c>
      <c r="E72" s="65"/>
      <c r="F72" s="92">
        <f t="shared" si="12"/>
        <v>0</v>
      </c>
      <c r="G72" s="73" t="e">
        <f t="shared" si="11"/>
        <v>#DIV/0!</v>
      </c>
    </row>
    <row r="73" spans="1:8" x14ac:dyDescent="0.2">
      <c r="A73" s="56" t="s">
        <v>126</v>
      </c>
      <c r="B73" s="99" t="s">
        <v>141</v>
      </c>
      <c r="C73" s="101" t="s">
        <v>75</v>
      </c>
      <c r="D73" s="102">
        <v>25.62</v>
      </c>
      <c r="E73" s="65"/>
      <c r="F73" s="92">
        <f t="shared" si="12"/>
        <v>0</v>
      </c>
      <c r="G73" s="73" t="e">
        <f t="shared" si="11"/>
        <v>#DIV/0!</v>
      </c>
    </row>
    <row r="74" spans="1:8" x14ac:dyDescent="0.2">
      <c r="A74" s="103" t="s">
        <v>127</v>
      </c>
      <c r="B74" s="142" t="s">
        <v>15</v>
      </c>
      <c r="C74" s="142"/>
      <c r="D74" s="142"/>
      <c r="E74" s="142"/>
      <c r="F74" s="94">
        <f>SUM(F69:F73)</f>
        <v>0</v>
      </c>
      <c r="G74" s="74" t="e">
        <f t="shared" si="11"/>
        <v>#DIV/0!</v>
      </c>
    </row>
    <row r="75" spans="1:8" x14ac:dyDescent="0.2">
      <c r="A75" s="143"/>
      <c r="B75" s="143"/>
      <c r="C75" s="143"/>
      <c r="D75" s="143"/>
      <c r="E75" s="143"/>
      <c r="F75" s="143"/>
      <c r="G75" s="143"/>
    </row>
    <row r="76" spans="1:8" x14ac:dyDescent="0.2">
      <c r="A76" s="147" t="s">
        <v>27</v>
      </c>
      <c r="B76" s="147"/>
      <c r="C76" s="147"/>
      <c r="D76" s="147"/>
      <c r="E76" s="147"/>
      <c r="F76" s="110">
        <f>SUM(F15+F23+F32+F39+F47+F56+F62+F66+F74)</f>
        <v>0</v>
      </c>
      <c r="G76" s="75" t="e">
        <f>F76*100/$F$76</f>
        <v>#DIV/0!</v>
      </c>
      <c r="H76" s="38"/>
    </row>
    <row r="77" spans="1:8" x14ac:dyDescent="0.2">
      <c r="A77" s="39"/>
      <c r="B77" s="40"/>
      <c r="C77" s="40"/>
      <c r="D77" s="40"/>
      <c r="E77" s="40"/>
      <c r="F77" s="40"/>
      <c r="G77" s="41"/>
    </row>
    <row r="78" spans="1:8" x14ac:dyDescent="0.2">
      <c r="A78" s="40"/>
      <c r="B78" s="40"/>
      <c r="C78" s="40"/>
      <c r="D78" s="40"/>
      <c r="E78" s="40"/>
      <c r="F78" s="40"/>
      <c r="G78" s="41"/>
    </row>
    <row r="79" spans="1:8" x14ac:dyDescent="0.2">
      <c r="A79" s="40"/>
      <c r="B79" s="40"/>
      <c r="C79" s="40"/>
      <c r="D79" s="40"/>
      <c r="E79" s="40"/>
      <c r="F79" s="40"/>
      <c r="G79" s="41"/>
    </row>
    <row r="80" spans="1:8" x14ac:dyDescent="0.2">
      <c r="A80" s="40"/>
      <c r="B80" s="40"/>
      <c r="C80" s="40"/>
      <c r="D80" s="40"/>
      <c r="E80" s="40"/>
      <c r="F80" s="40"/>
      <c r="G80" s="41"/>
    </row>
    <row r="81" spans="1:7" x14ac:dyDescent="0.2">
      <c r="A81" s="237"/>
      <c r="B81" s="237"/>
      <c r="C81" s="41"/>
      <c r="D81" s="41"/>
      <c r="E81" s="41"/>
      <c r="F81" s="41"/>
      <c r="G81" s="41"/>
    </row>
    <row r="82" spans="1:7" x14ac:dyDescent="0.2">
      <c r="A82" s="237"/>
      <c r="B82" s="237"/>
      <c r="C82" s="146"/>
      <c r="D82" s="146"/>
      <c r="E82" s="146"/>
      <c r="F82" s="146"/>
      <c r="G82" s="41"/>
    </row>
    <row r="83" spans="1:7" ht="15.75" customHeight="1" x14ac:dyDescent="0.2">
      <c r="A83" s="237"/>
      <c r="B83" s="237"/>
      <c r="C83" s="41"/>
      <c r="D83" s="41"/>
      <c r="E83" s="41"/>
      <c r="F83" s="41"/>
      <c r="G83" s="41"/>
    </row>
    <row r="84" spans="1:7" ht="15.75" customHeight="1" x14ac:dyDescent="0.2">
      <c r="A84" s="41"/>
      <c r="B84" s="41"/>
      <c r="C84" s="41"/>
      <c r="D84" s="41"/>
      <c r="E84" s="40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</sheetData>
  <mergeCells count="36">
    <mergeCell ref="A57:G57"/>
    <mergeCell ref="B58:G58"/>
    <mergeCell ref="B62:E62"/>
    <mergeCell ref="B74:E74"/>
    <mergeCell ref="A75:G75"/>
    <mergeCell ref="A63:G63"/>
    <mergeCell ref="B64:G64"/>
    <mergeCell ref="B66:E66"/>
    <mergeCell ref="A67:G67"/>
    <mergeCell ref="B68:G68"/>
    <mergeCell ref="C82:F82"/>
    <mergeCell ref="A76:E76"/>
    <mergeCell ref="B23:E23"/>
    <mergeCell ref="A24:G24"/>
    <mergeCell ref="B25:G25"/>
    <mergeCell ref="B32:E32"/>
    <mergeCell ref="A33:G33"/>
    <mergeCell ref="B34:G34"/>
    <mergeCell ref="B39:E39"/>
    <mergeCell ref="A40:G40"/>
    <mergeCell ref="B41:G41"/>
    <mergeCell ref="B47:E47"/>
    <mergeCell ref="A48:G48"/>
    <mergeCell ref="B49:G49"/>
    <mergeCell ref="B56:E56"/>
    <mergeCell ref="B17:G17"/>
    <mergeCell ref="A1:G1"/>
    <mergeCell ref="A2:G2"/>
    <mergeCell ref="B3:G3"/>
    <mergeCell ref="B4:G4"/>
    <mergeCell ref="B6:G6"/>
    <mergeCell ref="A9:G9"/>
    <mergeCell ref="B11:G11"/>
    <mergeCell ref="B15:E15"/>
    <mergeCell ref="A16:G16"/>
    <mergeCell ref="B8:G8"/>
  </mergeCells>
  <phoneticPr fontId="18" type="noConversion"/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zoomScaleNormal="100" workbookViewId="0">
      <selection activeCell="C30" sqref="C30"/>
    </sheetView>
  </sheetViews>
  <sheetFormatPr defaultRowHeight="15" x14ac:dyDescent="0.25"/>
  <cols>
    <col min="1" max="1" width="16.710937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42578125" customWidth="1"/>
    <col min="10" max="12" width="10.28515625" customWidth="1"/>
    <col min="13" max="13" width="11.7109375" bestFit="1" customWidth="1"/>
    <col min="14" max="14" width="9.140625" customWidth="1"/>
    <col min="15" max="15" width="10.140625" bestFit="1" customWidth="1"/>
  </cols>
  <sheetData>
    <row r="1" spans="1:15" ht="15" customHeight="1" x14ac:dyDescent="0.25">
      <c r="A1" s="161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86"/>
      <c r="N1" s="87"/>
    </row>
    <row r="2" spans="1:15" ht="15" customHeight="1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88"/>
      <c r="N2" s="89"/>
    </row>
    <row r="3" spans="1:15" ht="8.25" customHeight="1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90"/>
      <c r="N3" s="91"/>
    </row>
    <row r="4" spans="1:15" ht="29.25" customHeight="1" x14ac:dyDescent="0.25">
      <c r="A4" s="11" t="s">
        <v>1</v>
      </c>
      <c r="B4" s="160" t="str">
        <f>'Orçamento '!B3</f>
        <v>CONTRATAÇÃO DE OBRA DE CONSTRUÇÃO DA GARAGEM DE VEÍCULOS DA SECRETARIA DE EDUCAÇÃO DO MUNICÍPIO DE MORRO GRANDE/SC.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84"/>
      <c r="N4" s="85"/>
    </row>
    <row r="5" spans="1:15" ht="14.25" customHeight="1" x14ac:dyDescent="0.25">
      <c r="A5" s="69" t="s">
        <v>145</v>
      </c>
      <c r="B5" s="151">
        <f>'Orçamento '!B4</f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4"/>
    </row>
    <row r="6" spans="1:15" ht="14.25" customHeight="1" x14ac:dyDescent="0.25">
      <c r="A6" s="69" t="s">
        <v>144</v>
      </c>
      <c r="B6" s="151">
        <f>'Orçamento '!B5</f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4"/>
    </row>
    <row r="7" spans="1:15" x14ac:dyDescent="0.25">
      <c r="A7" s="69" t="s">
        <v>3</v>
      </c>
      <c r="B7" s="233">
        <f>'Orçamento '!B6</f>
        <v>0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</row>
    <row r="8" spans="1:15" x14ac:dyDescent="0.25">
      <c r="A8" s="69" t="s">
        <v>4</v>
      </c>
      <c r="B8" s="236">
        <f>'Orçamento '!B7</f>
        <v>0.22020000000000001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9"/>
    </row>
    <row r="9" spans="1:15" x14ac:dyDescent="0.25">
      <c r="A9" s="7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5" x14ac:dyDescent="0.25">
      <c r="A10" s="167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/>
    </row>
    <row r="11" spans="1:15" x14ac:dyDescent="0.25">
      <c r="A11" s="170" t="s">
        <v>5</v>
      </c>
      <c r="B11" s="173" t="s">
        <v>29</v>
      </c>
      <c r="C11" s="174"/>
      <c r="D11" s="175"/>
      <c r="E11" s="182" t="s">
        <v>30</v>
      </c>
      <c r="F11" s="183"/>
      <c r="G11" s="183"/>
      <c r="H11" s="183"/>
      <c r="I11" s="183"/>
      <c r="J11" s="183"/>
      <c r="K11" s="63"/>
      <c r="L11" s="63"/>
      <c r="M11" s="173" t="s">
        <v>31</v>
      </c>
      <c r="N11" s="175"/>
    </row>
    <row r="12" spans="1:15" x14ac:dyDescent="0.25">
      <c r="A12" s="171"/>
      <c r="B12" s="176"/>
      <c r="C12" s="177"/>
      <c r="D12" s="178"/>
      <c r="E12" s="153" t="s">
        <v>32</v>
      </c>
      <c r="F12" s="154"/>
      <c r="G12" s="153" t="s">
        <v>33</v>
      </c>
      <c r="H12" s="154"/>
      <c r="I12" s="153" t="s">
        <v>34</v>
      </c>
      <c r="J12" s="154"/>
      <c r="K12" s="153" t="s">
        <v>64</v>
      </c>
      <c r="L12" s="154"/>
      <c r="M12" s="179"/>
      <c r="N12" s="181"/>
    </row>
    <row r="13" spans="1:15" ht="15.75" thickBot="1" x14ac:dyDescent="0.3">
      <c r="A13" s="172"/>
      <c r="B13" s="179"/>
      <c r="C13" s="180"/>
      <c r="D13" s="181"/>
      <c r="E13" s="5" t="s">
        <v>35</v>
      </c>
      <c r="F13" s="5" t="s">
        <v>11</v>
      </c>
      <c r="G13" s="5" t="s">
        <v>35</v>
      </c>
      <c r="H13" s="5" t="s">
        <v>11</v>
      </c>
      <c r="I13" s="5" t="s">
        <v>35</v>
      </c>
      <c r="J13" s="5" t="s">
        <v>11</v>
      </c>
      <c r="K13" s="5" t="s">
        <v>35</v>
      </c>
      <c r="L13" s="5" t="s">
        <v>11</v>
      </c>
      <c r="M13" s="5" t="s">
        <v>35</v>
      </c>
      <c r="N13" s="5" t="s">
        <v>11</v>
      </c>
    </row>
    <row r="14" spans="1:15" x14ac:dyDescent="0.25">
      <c r="A14" s="60">
        <v>1</v>
      </c>
      <c r="B14" s="151" t="str">
        <f>'Orçamento '!B11</f>
        <v>SERVIÇOS INICIAIS</v>
      </c>
      <c r="C14" s="135"/>
      <c r="D14" s="152"/>
      <c r="E14" s="3">
        <f>ROUND(M14*F14,2)</f>
        <v>0</v>
      </c>
      <c r="F14" s="51">
        <v>1</v>
      </c>
      <c r="G14" s="3"/>
      <c r="H14" s="51"/>
      <c r="I14" s="61"/>
      <c r="J14" s="51"/>
      <c r="K14" s="66"/>
      <c r="L14" s="77"/>
      <c r="M14" s="3">
        <f>'Orçamento '!F15</f>
        <v>0</v>
      </c>
      <c r="N14" s="52" t="e">
        <f>ROUND(M14*$N$23/$M$23,2)</f>
        <v>#DIV/0!</v>
      </c>
    </row>
    <row r="15" spans="1:15" x14ac:dyDescent="0.25">
      <c r="A15" s="60">
        <v>2</v>
      </c>
      <c r="B15" s="151" t="str">
        <f>'Orçamento '!B17</f>
        <v>SAPATAS</v>
      </c>
      <c r="C15" s="135"/>
      <c r="D15" s="152"/>
      <c r="E15" s="4">
        <f>ROUND(M15*F15,2)</f>
        <v>0</v>
      </c>
      <c r="F15" s="6">
        <v>1</v>
      </c>
      <c r="G15" s="4"/>
      <c r="H15" s="6"/>
      <c r="I15" s="62"/>
      <c r="J15" s="6"/>
      <c r="K15" s="67"/>
      <c r="L15" s="78"/>
      <c r="M15" s="4">
        <f>'Orçamento '!F23</f>
        <v>0</v>
      </c>
      <c r="N15" s="116" t="e">
        <f t="shared" ref="N15:N22" si="0">ROUND(M15*$N$23/$M$23,2)</f>
        <v>#DIV/0!</v>
      </c>
      <c r="O15" s="1"/>
    </row>
    <row r="16" spans="1:15" x14ac:dyDescent="0.25">
      <c r="A16" s="60">
        <v>3</v>
      </c>
      <c r="B16" s="151" t="str">
        <f>'Orçamento '!B25:G25</f>
        <v>BALDRAME</v>
      </c>
      <c r="C16" s="135"/>
      <c r="D16" s="152"/>
      <c r="E16" s="4">
        <f>ROUND(M16*F16,2)</f>
        <v>0</v>
      </c>
      <c r="F16" s="6">
        <v>1</v>
      </c>
      <c r="G16" s="4"/>
      <c r="H16" s="6"/>
      <c r="I16" s="4"/>
      <c r="J16" s="6"/>
      <c r="K16" s="67"/>
      <c r="L16" s="6"/>
      <c r="M16" s="4">
        <f>'Orçamento '!F32</f>
        <v>0</v>
      </c>
      <c r="N16" s="116" t="e">
        <f t="shared" si="0"/>
        <v>#DIV/0!</v>
      </c>
      <c r="O16" s="1"/>
    </row>
    <row r="17" spans="1:15" x14ac:dyDescent="0.25">
      <c r="A17" s="112">
        <v>4</v>
      </c>
      <c r="B17" s="151" t="str">
        <f>'Orçamento '!B34:G34</f>
        <v>PILARES</v>
      </c>
      <c r="C17" s="135"/>
      <c r="D17" s="152"/>
      <c r="E17" s="117"/>
      <c r="F17" s="111"/>
      <c r="G17" s="4">
        <f t="shared" ref="G17:G20" si="1">ROUND(M17*H17,2)</f>
        <v>0</v>
      </c>
      <c r="H17" s="111">
        <v>0.5</v>
      </c>
      <c r="I17" s="4">
        <f t="shared" ref="I17:I20" si="2">ROUND(M17*J17,2)</f>
        <v>0</v>
      </c>
      <c r="J17" s="111">
        <v>0.5</v>
      </c>
      <c r="K17" s="123"/>
      <c r="L17" s="6"/>
      <c r="M17" s="119">
        <f>'Orçamento '!F39</f>
        <v>0</v>
      </c>
      <c r="N17" s="116" t="e">
        <f t="shared" si="0"/>
        <v>#DIV/0!</v>
      </c>
      <c r="O17" s="1"/>
    </row>
    <row r="18" spans="1:15" x14ac:dyDescent="0.25">
      <c r="A18" s="112">
        <v>5</v>
      </c>
      <c r="B18" s="151" t="str">
        <f>'Orçamento '!B41:G41</f>
        <v>VIGAS MEDIAS</v>
      </c>
      <c r="C18" s="135"/>
      <c r="D18" s="152"/>
      <c r="E18" s="4"/>
      <c r="F18" s="111"/>
      <c r="G18" s="4">
        <f t="shared" si="1"/>
        <v>0</v>
      </c>
      <c r="H18" s="111">
        <v>1</v>
      </c>
      <c r="I18" s="4"/>
      <c r="J18" s="111"/>
      <c r="K18" s="123"/>
      <c r="L18" s="6"/>
      <c r="M18" s="119">
        <f>'Orçamento '!F47</f>
        <v>0</v>
      </c>
      <c r="N18" s="116" t="e">
        <f t="shared" si="0"/>
        <v>#DIV/0!</v>
      </c>
      <c r="O18" s="1"/>
    </row>
    <row r="19" spans="1:15" x14ac:dyDescent="0.25">
      <c r="A19" s="112">
        <v>6</v>
      </c>
      <c r="B19" s="151" t="str">
        <f>'Orçamento '!B49:G49</f>
        <v>VIGAS SUPERIORES</v>
      </c>
      <c r="C19" s="135"/>
      <c r="D19" s="152"/>
      <c r="E19" s="4"/>
      <c r="F19" s="111"/>
      <c r="G19" s="4"/>
      <c r="H19" s="111"/>
      <c r="I19" s="4">
        <f t="shared" si="2"/>
        <v>0</v>
      </c>
      <c r="J19" s="111">
        <v>1</v>
      </c>
      <c r="K19" s="123"/>
      <c r="L19" s="6"/>
      <c r="M19" s="119">
        <f>'Orçamento '!F56</f>
        <v>0</v>
      </c>
      <c r="N19" s="116" t="e">
        <f t="shared" si="0"/>
        <v>#DIV/0!</v>
      </c>
      <c r="O19" s="1"/>
    </row>
    <row r="20" spans="1:15" x14ac:dyDescent="0.25">
      <c r="A20" s="112">
        <v>7</v>
      </c>
      <c r="B20" s="151" t="str">
        <f>'Orçamento '!B58:G58</f>
        <v>FECHAMENTOS</v>
      </c>
      <c r="C20" s="135"/>
      <c r="D20" s="152"/>
      <c r="E20" s="115"/>
      <c r="F20" s="111"/>
      <c r="G20" s="4">
        <f t="shared" si="1"/>
        <v>0</v>
      </c>
      <c r="H20" s="111">
        <v>0.5</v>
      </c>
      <c r="I20" s="4">
        <f t="shared" si="2"/>
        <v>0</v>
      </c>
      <c r="J20" s="111">
        <v>0.5</v>
      </c>
      <c r="K20" s="123"/>
      <c r="L20" s="6"/>
      <c r="M20" s="119">
        <f>'Orçamento '!F62</f>
        <v>0</v>
      </c>
      <c r="N20" s="116" t="e">
        <f t="shared" si="0"/>
        <v>#DIV/0!</v>
      </c>
      <c r="O20" s="1"/>
    </row>
    <row r="21" spans="1:15" x14ac:dyDescent="0.25">
      <c r="A21" s="95">
        <v>8</v>
      </c>
      <c r="B21" s="151" t="str">
        <f>'Orçamento '!B64:G64</f>
        <v>PISO</v>
      </c>
      <c r="C21" s="135"/>
      <c r="D21" s="152"/>
      <c r="E21" s="115"/>
      <c r="F21" s="111"/>
      <c r="G21" s="115"/>
      <c r="H21" s="111"/>
      <c r="I21" s="4"/>
      <c r="J21" s="111"/>
      <c r="K21" s="123">
        <f t="shared" ref="K21:K22" si="3">ROUND(M21*L21,2)</f>
        <v>0</v>
      </c>
      <c r="L21" s="125">
        <v>1</v>
      </c>
      <c r="M21" s="119">
        <f>'Orçamento '!F66</f>
        <v>0</v>
      </c>
      <c r="N21" s="116" t="e">
        <f t="shared" si="0"/>
        <v>#DIV/0!</v>
      </c>
      <c r="O21" s="1"/>
    </row>
    <row r="22" spans="1:15" ht="15.75" thickBot="1" x14ac:dyDescent="0.3">
      <c r="A22" s="113">
        <v>9</v>
      </c>
      <c r="B22" s="157" t="str">
        <f>'Orçamento '!B68:G68</f>
        <v>COBERTURA</v>
      </c>
      <c r="C22" s="158"/>
      <c r="D22" s="159"/>
      <c r="E22" s="118"/>
      <c r="F22" s="114"/>
      <c r="G22" s="118"/>
      <c r="H22" s="114"/>
      <c r="I22" s="4"/>
      <c r="J22" s="114"/>
      <c r="K22" s="123">
        <f t="shared" si="3"/>
        <v>0</v>
      </c>
      <c r="L22" s="124">
        <v>1</v>
      </c>
      <c r="M22" s="120">
        <f>'Orçamento '!F74</f>
        <v>0</v>
      </c>
      <c r="N22" s="122" t="e">
        <f t="shared" si="0"/>
        <v>#DIV/0!</v>
      </c>
      <c r="O22" s="1"/>
    </row>
    <row r="23" spans="1:15" ht="15.75" thickBot="1" x14ac:dyDescent="0.3">
      <c r="A23" s="203"/>
      <c r="B23" s="206" t="s">
        <v>36</v>
      </c>
      <c r="C23" s="207"/>
      <c r="D23" s="208"/>
      <c r="E23" s="197">
        <f>SUM(E14:E22)</f>
        <v>0</v>
      </c>
      <c r="F23" s="198"/>
      <c r="G23" s="155">
        <f>SUM(G14:G22)</f>
        <v>0</v>
      </c>
      <c r="H23" s="156"/>
      <c r="I23" s="155">
        <f>SUM(I14:I22)</f>
        <v>0</v>
      </c>
      <c r="J23" s="156"/>
      <c r="K23" s="155">
        <f>SUM(K14:K22)</f>
        <v>0</v>
      </c>
      <c r="L23" s="156"/>
      <c r="M23" s="46">
        <f>SUM(M14:M22)</f>
        <v>0</v>
      </c>
      <c r="N23" s="121">
        <v>100</v>
      </c>
      <c r="O23" s="1"/>
    </row>
    <row r="24" spans="1:15" x14ac:dyDescent="0.25">
      <c r="A24" s="204"/>
      <c r="B24" s="199" t="s">
        <v>37</v>
      </c>
      <c r="C24" s="149"/>
      <c r="D24" s="200"/>
      <c r="E24" s="201">
        <f>E23</f>
        <v>0</v>
      </c>
      <c r="F24" s="202"/>
      <c r="G24" s="195">
        <f>ROUND(E24+G23,2)</f>
        <v>0</v>
      </c>
      <c r="H24" s="196"/>
      <c r="I24" s="195">
        <f>ROUND(G24+I23,2)</f>
        <v>0</v>
      </c>
      <c r="J24" s="196"/>
      <c r="K24" s="195">
        <f t="shared" ref="K24" si="4">ROUND(I24+K23,2)</f>
        <v>0</v>
      </c>
      <c r="L24" s="196"/>
      <c r="M24" s="184"/>
      <c r="N24" s="185"/>
    </row>
    <row r="25" spans="1:15" x14ac:dyDescent="0.25">
      <c r="A25" s="204"/>
      <c r="B25" s="209" t="s">
        <v>38</v>
      </c>
      <c r="C25" s="210"/>
      <c r="D25" s="211"/>
      <c r="E25" s="192" t="e">
        <f>ROUND(E23*100,2)/($M$23)</f>
        <v>#DIV/0!</v>
      </c>
      <c r="F25" s="193"/>
      <c r="G25" s="192" t="e">
        <f>ROUND(G23*100,2)/($M$23)</f>
        <v>#DIV/0!</v>
      </c>
      <c r="H25" s="193"/>
      <c r="I25" s="192" t="e">
        <f>ROUND(I23*100,2)/($M$23)</f>
        <v>#DIV/0!</v>
      </c>
      <c r="J25" s="193"/>
      <c r="K25" s="192" t="e">
        <f>ROUND(K23*100,2)/($M$23)</f>
        <v>#DIV/0!</v>
      </c>
      <c r="L25" s="193"/>
      <c r="M25" s="186"/>
      <c r="N25" s="187"/>
    </row>
    <row r="26" spans="1:15" ht="15.75" thickBot="1" x14ac:dyDescent="0.3">
      <c r="A26" s="205"/>
      <c r="B26" s="212" t="s">
        <v>39</v>
      </c>
      <c r="C26" s="213"/>
      <c r="D26" s="214"/>
      <c r="E26" s="215" t="e">
        <f>E24*100/$M$23</f>
        <v>#DIV/0!</v>
      </c>
      <c r="F26" s="216"/>
      <c r="G26" s="190" t="e">
        <f>SUM(E26+G25)</f>
        <v>#DIV/0!</v>
      </c>
      <c r="H26" s="191"/>
      <c r="I26" s="190" t="e">
        <f>SUM(G26+I25)</f>
        <v>#DIV/0!</v>
      </c>
      <c r="J26" s="191"/>
      <c r="K26" s="190" t="e">
        <f>SUM(I26+K25)</f>
        <v>#DIV/0!</v>
      </c>
      <c r="L26" s="191"/>
      <c r="M26" s="188"/>
      <c r="N26" s="189"/>
    </row>
    <row r="27" spans="1:15" x14ac:dyDescent="0.25">
      <c r="J27" s="1"/>
      <c r="K27" s="79"/>
    </row>
    <row r="28" spans="1:15" x14ac:dyDescent="0.25">
      <c r="H28" s="1"/>
      <c r="J28" s="1"/>
      <c r="K28" s="1"/>
      <c r="M28" s="1"/>
    </row>
    <row r="29" spans="1:15" x14ac:dyDescent="0.25">
      <c r="L29" s="79"/>
    </row>
    <row r="30" spans="1:15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2" spans="1:15" x14ac:dyDescent="0.25">
      <c r="A32" s="194"/>
      <c r="B32" s="194"/>
      <c r="C32" s="194"/>
      <c r="D32" s="194"/>
      <c r="F32" s="194"/>
      <c r="G32" s="194"/>
      <c r="H32" s="194"/>
      <c r="I32" s="194"/>
      <c r="J32" s="194"/>
      <c r="K32" s="64"/>
      <c r="L32" s="64"/>
    </row>
    <row r="33" spans="1:12" x14ac:dyDescent="0.25">
      <c r="A33" s="194"/>
      <c r="B33" s="194"/>
      <c r="C33" s="194"/>
      <c r="D33" s="194"/>
      <c r="F33" s="194"/>
      <c r="G33" s="194"/>
      <c r="H33" s="194"/>
      <c r="I33" s="194"/>
      <c r="J33" s="194"/>
      <c r="K33" s="64"/>
      <c r="L33" s="64"/>
    </row>
  </sheetData>
  <mergeCells count="50">
    <mergeCell ref="A33:D33"/>
    <mergeCell ref="F33:J33"/>
    <mergeCell ref="E23:F23"/>
    <mergeCell ref="B24:D24"/>
    <mergeCell ref="E24:F24"/>
    <mergeCell ref="G23:H23"/>
    <mergeCell ref="G24:H24"/>
    <mergeCell ref="A23:A26"/>
    <mergeCell ref="B23:D23"/>
    <mergeCell ref="B25:D25"/>
    <mergeCell ref="E25:F25"/>
    <mergeCell ref="B26:D26"/>
    <mergeCell ref="E26:F26"/>
    <mergeCell ref="G25:H25"/>
    <mergeCell ref="M24:N26"/>
    <mergeCell ref="G26:H26"/>
    <mergeCell ref="I25:J25"/>
    <mergeCell ref="A32:D32"/>
    <mergeCell ref="F32:J32"/>
    <mergeCell ref="K25:L25"/>
    <mergeCell ref="K26:L26"/>
    <mergeCell ref="I24:J24"/>
    <mergeCell ref="I26:J26"/>
    <mergeCell ref="K24:L24"/>
    <mergeCell ref="A10:N10"/>
    <mergeCell ref="A11:A13"/>
    <mergeCell ref="B11:D13"/>
    <mergeCell ref="E11:J11"/>
    <mergeCell ref="M11:N12"/>
    <mergeCell ref="B4:L4"/>
    <mergeCell ref="A1:L3"/>
    <mergeCell ref="B6:N6"/>
    <mergeCell ref="B7:N7"/>
    <mergeCell ref="B8:N8"/>
    <mergeCell ref="B5:N5"/>
    <mergeCell ref="B16:D16"/>
    <mergeCell ref="E12:F12"/>
    <mergeCell ref="G12:H12"/>
    <mergeCell ref="I12:J12"/>
    <mergeCell ref="K23:L23"/>
    <mergeCell ref="K12:L12"/>
    <mergeCell ref="B14:D14"/>
    <mergeCell ref="I23:J23"/>
    <mergeCell ref="B15:D15"/>
    <mergeCell ref="B17:D17"/>
    <mergeCell ref="B18:D18"/>
    <mergeCell ref="B19:D19"/>
    <mergeCell ref="B20:D20"/>
    <mergeCell ref="B22:D22"/>
    <mergeCell ref="B21:D21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2" customWidth="1"/>
    <col min="2" max="2" width="46.5703125" style="12" customWidth="1"/>
    <col min="3" max="3" width="9.140625" style="12"/>
    <col min="4" max="4" width="12.7109375" style="12" customWidth="1"/>
    <col min="5" max="5" width="15" style="12" customWidth="1"/>
    <col min="6" max="6" width="12.140625" style="12" customWidth="1"/>
    <col min="7" max="7" width="15.85546875" style="12" customWidth="1"/>
    <col min="8" max="16384" width="9.140625" style="12"/>
  </cols>
  <sheetData>
    <row r="1" spans="1:8" ht="31.5" customHeight="1" thickBot="1" x14ac:dyDescent="0.25">
      <c r="A1" s="129" t="s">
        <v>0</v>
      </c>
      <c r="B1" s="130"/>
      <c r="C1" s="130"/>
      <c r="D1" s="130"/>
      <c r="E1" s="130"/>
      <c r="F1" s="130"/>
      <c r="G1" s="131"/>
    </row>
    <row r="2" spans="1:8" ht="13.5" thickBot="1" x14ac:dyDescent="0.25">
      <c r="A2" s="132"/>
      <c r="B2" s="133"/>
      <c r="C2" s="133"/>
      <c r="D2" s="133"/>
      <c r="E2" s="133"/>
      <c r="F2" s="133"/>
      <c r="G2" s="133"/>
    </row>
    <row r="3" spans="1:8" ht="13.5" thickBot="1" x14ac:dyDescent="0.25">
      <c r="A3" s="8" t="s">
        <v>1</v>
      </c>
      <c r="B3" s="223" t="s">
        <v>40</v>
      </c>
      <c r="C3" s="223"/>
      <c r="D3" s="223"/>
      <c r="E3" s="223"/>
      <c r="F3" s="223"/>
      <c r="G3" s="224"/>
      <c r="H3" s="2"/>
    </row>
    <row r="4" spans="1:8" ht="13.5" thickBot="1" x14ac:dyDescent="0.25">
      <c r="A4" s="10" t="s">
        <v>2</v>
      </c>
      <c r="B4" s="229" t="s">
        <v>41</v>
      </c>
      <c r="C4" s="136"/>
      <c r="D4" s="136"/>
      <c r="E4" s="136"/>
      <c r="F4" s="136"/>
      <c r="G4" s="137"/>
    </row>
    <row r="5" spans="1:8" ht="13.5" thickBot="1" x14ac:dyDescent="0.25">
      <c r="A5" s="10" t="s">
        <v>3</v>
      </c>
      <c r="B5" s="230">
        <f>F32</f>
        <v>0</v>
      </c>
      <c r="C5" s="231"/>
      <c r="D5" s="231"/>
      <c r="E5" s="231"/>
      <c r="F5" s="231"/>
      <c r="G5" s="232"/>
    </row>
    <row r="6" spans="1:8" ht="13.5" thickBot="1" x14ac:dyDescent="0.25">
      <c r="A6" s="9" t="s">
        <v>4</v>
      </c>
      <c r="B6" s="217">
        <v>0.2056</v>
      </c>
      <c r="C6" s="218"/>
      <c r="D6" s="218"/>
      <c r="E6" s="218"/>
      <c r="F6" s="218"/>
      <c r="G6" s="219"/>
    </row>
    <row r="7" spans="1:8" ht="13.5" thickBot="1" x14ac:dyDescent="0.25">
      <c r="A7" s="140"/>
      <c r="B7" s="141"/>
      <c r="C7" s="141"/>
      <c r="D7" s="141"/>
      <c r="E7" s="141"/>
      <c r="F7" s="141"/>
      <c r="G7" s="141"/>
    </row>
    <row r="8" spans="1:8" ht="13.5" thickBot="1" x14ac:dyDescent="0.25">
      <c r="A8" s="13" t="s">
        <v>5</v>
      </c>
      <c r="B8" s="59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6" t="s">
        <v>11</v>
      </c>
    </row>
    <row r="9" spans="1:8" x14ac:dyDescent="0.2">
      <c r="A9" s="17">
        <v>1</v>
      </c>
      <c r="B9" s="228" t="s">
        <v>12</v>
      </c>
      <c r="C9" s="228"/>
      <c r="D9" s="228"/>
      <c r="E9" s="228"/>
      <c r="F9" s="228"/>
      <c r="G9" s="228"/>
    </row>
    <row r="10" spans="1:8" ht="26.25" thickBot="1" x14ac:dyDescent="0.25">
      <c r="A10" s="18" t="s">
        <v>13</v>
      </c>
      <c r="B10" s="19" t="s">
        <v>42</v>
      </c>
      <c r="C10" s="33" t="s">
        <v>23</v>
      </c>
      <c r="D10" s="20">
        <v>2.88</v>
      </c>
      <c r="E10" s="21"/>
      <c r="F10" s="22">
        <f>ROUND(D10*E10,2)</f>
        <v>0</v>
      </c>
      <c r="G10" s="23" t="e">
        <f>F10*100/$F$32</f>
        <v>#DIV/0!</v>
      </c>
    </row>
    <row r="11" spans="1:8" ht="13.5" thickBot="1" x14ac:dyDescent="0.25">
      <c r="A11" s="13" t="s">
        <v>14</v>
      </c>
      <c r="B11" s="225" t="s">
        <v>15</v>
      </c>
      <c r="C11" s="225"/>
      <c r="D11" s="225"/>
      <c r="E11" s="225"/>
      <c r="F11" s="24">
        <f>SUM(F10:F10)</f>
        <v>0</v>
      </c>
      <c r="G11" s="25" t="e">
        <f>F11*G32/F32</f>
        <v>#DIV/0!</v>
      </c>
    </row>
    <row r="12" spans="1:8" ht="13.5" thickBot="1" x14ac:dyDescent="0.25">
      <c r="A12" s="222"/>
      <c r="B12" s="222"/>
      <c r="C12" s="222"/>
      <c r="D12" s="222"/>
      <c r="E12" s="222"/>
      <c r="F12" s="222"/>
      <c r="G12" s="222"/>
    </row>
    <row r="13" spans="1:8" ht="13.5" thickBot="1" x14ac:dyDescent="0.25">
      <c r="A13" s="26">
        <v>2</v>
      </c>
      <c r="B13" s="226" t="s">
        <v>43</v>
      </c>
      <c r="C13" s="226"/>
      <c r="D13" s="226"/>
      <c r="E13" s="226"/>
      <c r="F13" s="226"/>
      <c r="G13" s="227"/>
    </row>
    <row r="14" spans="1:8" ht="51" x14ac:dyDescent="0.2">
      <c r="A14" s="27" t="s">
        <v>16</v>
      </c>
      <c r="B14" s="43" t="s">
        <v>20</v>
      </c>
      <c r="C14" s="42" t="s">
        <v>44</v>
      </c>
      <c r="D14" s="28">
        <v>627.75</v>
      </c>
      <c r="E14" s="29"/>
      <c r="F14" s="22">
        <f>ROUND(D14*E14,2)</f>
        <v>0</v>
      </c>
      <c r="G14" s="30" t="e">
        <f t="shared" ref="G14:G19" si="0">F14*100/$F$32</f>
        <v>#DIV/0!</v>
      </c>
    </row>
    <row r="15" spans="1:8" ht="25.5" x14ac:dyDescent="0.2">
      <c r="A15" s="27" t="s">
        <v>17</v>
      </c>
      <c r="B15" s="43" t="s">
        <v>45</v>
      </c>
      <c r="C15" s="42" t="s">
        <v>46</v>
      </c>
      <c r="D15" s="28">
        <v>29441.48</v>
      </c>
      <c r="E15" s="29"/>
      <c r="F15" s="22">
        <f>ROUND(D15*E15,2)</f>
        <v>0</v>
      </c>
      <c r="G15" s="30" t="e">
        <f t="shared" si="0"/>
        <v>#DIV/0!</v>
      </c>
    </row>
    <row r="16" spans="1:8" ht="25.5" x14ac:dyDescent="0.2">
      <c r="A16" s="27" t="s">
        <v>18</v>
      </c>
      <c r="B16" s="43" t="s">
        <v>47</v>
      </c>
      <c r="C16" s="33" t="s">
        <v>23</v>
      </c>
      <c r="D16" s="28">
        <v>4050</v>
      </c>
      <c r="E16" s="29"/>
      <c r="F16" s="22">
        <f>ROUND(D16*E16,2)</f>
        <v>0</v>
      </c>
      <c r="G16" s="30" t="e">
        <f t="shared" si="0"/>
        <v>#DIV/0!</v>
      </c>
    </row>
    <row r="17" spans="1:8" x14ac:dyDescent="0.2">
      <c r="A17" s="27" t="s">
        <v>48</v>
      </c>
      <c r="B17" s="43" t="s">
        <v>49</v>
      </c>
      <c r="C17" s="33" t="s">
        <v>23</v>
      </c>
      <c r="D17" s="28">
        <v>4050</v>
      </c>
      <c r="E17" s="29"/>
      <c r="F17" s="22">
        <f>ROUND(D17*E17,2)</f>
        <v>0</v>
      </c>
      <c r="G17" s="30" t="e">
        <f t="shared" si="0"/>
        <v>#DIV/0!</v>
      </c>
    </row>
    <row r="18" spans="1:8" ht="51" x14ac:dyDescent="0.2">
      <c r="A18" s="27" t="s">
        <v>50</v>
      </c>
      <c r="B18" s="43" t="s">
        <v>24</v>
      </c>
      <c r="C18" s="42" t="s">
        <v>44</v>
      </c>
      <c r="D18" s="28">
        <v>162</v>
      </c>
      <c r="E18" s="29"/>
      <c r="F18" s="22">
        <f t="shared" ref="F18:F19" si="1">ROUND(D18*E18,2)</f>
        <v>0</v>
      </c>
      <c r="G18" s="30" t="e">
        <f t="shared" si="0"/>
        <v>#DIV/0!</v>
      </c>
    </row>
    <row r="19" spans="1:8" ht="39" thickBot="1" x14ac:dyDescent="0.25">
      <c r="A19" s="27" t="s">
        <v>51</v>
      </c>
      <c r="B19" s="43" t="s">
        <v>52</v>
      </c>
      <c r="C19" s="42" t="s">
        <v>46</v>
      </c>
      <c r="D19" s="28">
        <v>7597.8</v>
      </c>
      <c r="E19" s="29"/>
      <c r="F19" s="22">
        <f t="shared" si="1"/>
        <v>0</v>
      </c>
      <c r="G19" s="30" t="e">
        <f t="shared" si="0"/>
        <v>#DIV/0!</v>
      </c>
    </row>
    <row r="20" spans="1:8" ht="15.75" customHeight="1" thickBot="1" x14ac:dyDescent="0.25">
      <c r="A20" s="13" t="s">
        <v>53</v>
      </c>
      <c r="B20" s="225" t="s">
        <v>15</v>
      </c>
      <c r="C20" s="225"/>
      <c r="D20" s="225"/>
      <c r="E20" s="225"/>
      <c r="F20" s="24">
        <f>SUM(F14:F19)</f>
        <v>0</v>
      </c>
      <c r="G20" s="25" t="e">
        <f>F20*100/F32</f>
        <v>#DIV/0!</v>
      </c>
    </row>
    <row r="21" spans="1:8" ht="13.5" thickBot="1" x14ac:dyDescent="0.25">
      <c r="A21" s="222"/>
      <c r="B21" s="222"/>
      <c r="C21" s="222"/>
      <c r="D21" s="222"/>
      <c r="E21" s="222"/>
      <c r="F21" s="222"/>
      <c r="G21" s="222"/>
    </row>
    <row r="22" spans="1:8" ht="13.5" thickBot="1" x14ac:dyDescent="0.25">
      <c r="A22" s="26">
        <v>3</v>
      </c>
      <c r="B22" s="226" t="s">
        <v>54</v>
      </c>
      <c r="C22" s="226"/>
      <c r="D22" s="226"/>
      <c r="E22" s="226"/>
      <c r="F22" s="226"/>
      <c r="G22" s="227"/>
    </row>
    <row r="23" spans="1:8" ht="38.25" x14ac:dyDescent="0.2">
      <c r="A23" s="32" t="s">
        <v>19</v>
      </c>
      <c r="B23" s="44" t="s">
        <v>55</v>
      </c>
      <c r="C23" s="33" t="s">
        <v>23</v>
      </c>
      <c r="D23" s="34">
        <v>129.6</v>
      </c>
      <c r="E23" s="34"/>
      <c r="F23" s="22">
        <f>ROUND(D23*E23,2)</f>
        <v>0</v>
      </c>
      <c r="G23" s="23" t="e">
        <f t="shared" ref="G23:G27" si="2">F23*100/$F$32</f>
        <v>#DIV/0!</v>
      </c>
    </row>
    <row r="24" spans="1:8" ht="38.25" x14ac:dyDescent="0.2">
      <c r="A24" s="32" t="s">
        <v>21</v>
      </c>
      <c r="B24" s="44" t="s">
        <v>55</v>
      </c>
      <c r="C24" s="33" t="s">
        <v>23</v>
      </c>
      <c r="D24" s="35">
        <v>112.59</v>
      </c>
      <c r="E24" s="34"/>
      <c r="F24" s="22">
        <f t="shared" ref="F24:F29" si="3">ROUND(D24*E24,2)</f>
        <v>0</v>
      </c>
      <c r="G24" s="23" t="e">
        <f t="shared" si="2"/>
        <v>#DIV/0!</v>
      </c>
    </row>
    <row r="25" spans="1:8" ht="25.5" x14ac:dyDescent="0.2">
      <c r="A25" s="31" t="s">
        <v>56</v>
      </c>
      <c r="B25" s="45" t="s">
        <v>57</v>
      </c>
      <c r="C25" s="33" t="s">
        <v>23</v>
      </c>
      <c r="D25" s="20">
        <v>7.56</v>
      </c>
      <c r="E25" s="36"/>
      <c r="F25" s="22">
        <f t="shared" si="3"/>
        <v>0</v>
      </c>
      <c r="G25" s="23" t="e">
        <f t="shared" si="2"/>
        <v>#DIV/0!</v>
      </c>
    </row>
    <row r="26" spans="1:8" ht="25.5" x14ac:dyDescent="0.2">
      <c r="A26" s="32" t="s">
        <v>22</v>
      </c>
      <c r="B26" s="45" t="s">
        <v>26</v>
      </c>
      <c r="C26" s="18" t="s">
        <v>25</v>
      </c>
      <c r="D26" s="20">
        <v>190</v>
      </c>
      <c r="E26" s="36"/>
      <c r="F26" s="22">
        <f t="shared" si="3"/>
        <v>0</v>
      </c>
      <c r="G26" s="23" t="e">
        <f t="shared" si="2"/>
        <v>#DIV/0!</v>
      </c>
    </row>
    <row r="27" spans="1:8" ht="38.25" x14ac:dyDescent="0.2">
      <c r="A27" s="32" t="s">
        <v>58</v>
      </c>
      <c r="B27" s="45" t="s">
        <v>59</v>
      </c>
      <c r="C27" s="18" t="s">
        <v>25</v>
      </c>
      <c r="D27" s="20">
        <v>4</v>
      </c>
      <c r="E27" s="36"/>
      <c r="F27" s="22">
        <f t="shared" si="3"/>
        <v>0</v>
      </c>
      <c r="G27" s="23" t="e">
        <f t="shared" si="2"/>
        <v>#DIV/0!</v>
      </c>
    </row>
    <row r="28" spans="1:8" ht="38.25" x14ac:dyDescent="0.2">
      <c r="A28" s="31" t="s">
        <v>60</v>
      </c>
      <c r="B28" s="44" t="s">
        <v>61</v>
      </c>
      <c r="C28" s="18" t="s">
        <v>25</v>
      </c>
      <c r="D28" s="35">
        <v>6</v>
      </c>
      <c r="E28" s="34"/>
      <c r="F28" s="22">
        <f t="shared" si="3"/>
        <v>0</v>
      </c>
      <c r="G28" s="50" t="e">
        <f>F28*100/$F$32</f>
        <v>#DIV/0!</v>
      </c>
    </row>
    <row r="29" spans="1:8" ht="39" thickBot="1" x14ac:dyDescent="0.25">
      <c r="A29" s="32" t="s">
        <v>62</v>
      </c>
      <c r="B29" s="47" t="s">
        <v>63</v>
      </c>
      <c r="C29" s="18" t="s">
        <v>25</v>
      </c>
      <c r="D29" s="48">
        <v>1</v>
      </c>
      <c r="E29" s="49"/>
      <c r="F29" s="22">
        <f t="shared" si="3"/>
        <v>0</v>
      </c>
      <c r="G29" s="50" t="e">
        <f>F29*100/$F$32</f>
        <v>#DIV/0!</v>
      </c>
    </row>
    <row r="30" spans="1:8" ht="13.5" thickBot="1" x14ac:dyDescent="0.25">
      <c r="A30" s="13" t="s">
        <v>62</v>
      </c>
      <c r="B30" s="225" t="s">
        <v>15</v>
      </c>
      <c r="C30" s="225"/>
      <c r="D30" s="225"/>
      <c r="E30" s="225"/>
      <c r="F30" s="24">
        <f>SUM(F23:F29)</f>
        <v>0</v>
      </c>
      <c r="G30" s="25" t="e">
        <f>F30*100/$F$32</f>
        <v>#DIV/0!</v>
      </c>
    </row>
    <row r="31" spans="1:8" ht="19.5" customHeight="1" thickBot="1" x14ac:dyDescent="0.25">
      <c r="A31" s="222"/>
      <c r="B31" s="222"/>
      <c r="C31" s="222"/>
      <c r="D31" s="222"/>
      <c r="E31" s="222"/>
      <c r="F31" s="222"/>
      <c r="G31" s="222"/>
    </row>
    <row r="32" spans="1:8" ht="13.5" thickBot="1" x14ac:dyDescent="0.25">
      <c r="A32" s="220" t="s">
        <v>27</v>
      </c>
      <c r="B32" s="221"/>
      <c r="C32" s="221"/>
      <c r="D32" s="221"/>
      <c r="E32" s="221"/>
      <c r="F32" s="15">
        <f>SUM(F30+F20+F11)</f>
        <v>0</v>
      </c>
      <c r="G32" s="37" t="e">
        <f>F32*100/$F$32</f>
        <v>#DIV/0!</v>
      </c>
      <c r="H32" s="38"/>
    </row>
    <row r="33" spans="1:7" x14ac:dyDescent="0.2">
      <c r="A33" s="39"/>
      <c r="B33" s="40"/>
      <c r="C33" s="40"/>
      <c r="D33" s="40"/>
      <c r="E33" s="40"/>
      <c r="F33" s="40"/>
      <c r="G33" s="41"/>
    </row>
    <row r="34" spans="1:7" x14ac:dyDescent="0.2">
      <c r="A34" s="40"/>
      <c r="B34" s="40"/>
      <c r="C34" s="40"/>
      <c r="D34" s="40"/>
      <c r="E34" s="40"/>
      <c r="F34" s="40"/>
      <c r="G34" s="41"/>
    </row>
    <row r="35" spans="1:7" x14ac:dyDescent="0.2">
      <c r="A35" s="40"/>
      <c r="B35" s="40"/>
      <c r="C35" s="40"/>
      <c r="D35" s="40"/>
      <c r="E35" s="40"/>
      <c r="F35" s="40"/>
      <c r="G35" s="41"/>
    </row>
    <row r="36" spans="1:7" x14ac:dyDescent="0.2">
      <c r="A36" s="40"/>
      <c r="B36" s="40"/>
      <c r="C36" s="40"/>
      <c r="D36" s="40"/>
      <c r="E36" s="40"/>
      <c r="F36" s="40"/>
      <c r="G36" s="41"/>
    </row>
    <row r="37" spans="1:7" ht="15.75" customHeight="1" x14ac:dyDescent="0.2">
      <c r="A37" s="41"/>
      <c r="B37" s="41"/>
      <c r="C37" s="41"/>
      <c r="D37" s="41"/>
      <c r="E37" s="41"/>
      <c r="F37" s="41"/>
      <c r="G37" s="41"/>
    </row>
    <row r="38" spans="1:7" ht="15.75" customHeight="1" x14ac:dyDescent="0.2">
      <c r="A38" s="41"/>
      <c r="B38" s="41"/>
      <c r="C38" s="41"/>
      <c r="D38" s="41"/>
      <c r="E38" s="40"/>
      <c r="F38" s="41"/>
      <c r="G38" s="41"/>
    </row>
    <row r="39" spans="1:7" x14ac:dyDescent="0.2">
      <c r="A39" s="41"/>
      <c r="B39" s="41"/>
      <c r="C39" s="41"/>
      <c r="D39" s="41"/>
      <c r="E39" s="41"/>
      <c r="F39" s="41"/>
      <c r="G39" s="41"/>
    </row>
    <row r="40" spans="1:7" x14ac:dyDescent="0.2">
      <c r="A40" s="41"/>
      <c r="B40" s="41"/>
      <c r="C40" s="41"/>
      <c r="D40" s="41"/>
      <c r="E40" s="41"/>
      <c r="F40" s="41"/>
      <c r="G40" s="41"/>
    </row>
    <row r="41" spans="1:7" x14ac:dyDescent="0.2">
      <c r="A41" s="41"/>
      <c r="B41" s="41"/>
      <c r="C41" s="41"/>
      <c r="D41" s="41"/>
      <c r="E41" s="41"/>
      <c r="F41" s="41"/>
      <c r="G41" s="41"/>
    </row>
    <row r="42" spans="1:7" x14ac:dyDescent="0.2">
      <c r="A42" s="41"/>
      <c r="B42" s="41"/>
      <c r="C42" s="41"/>
      <c r="D42" s="41"/>
      <c r="E42" s="41"/>
      <c r="F42" s="41"/>
      <c r="G42" s="41"/>
    </row>
    <row r="43" spans="1:7" x14ac:dyDescent="0.2">
      <c r="A43" s="41"/>
      <c r="B43" s="41"/>
      <c r="C43" s="41"/>
      <c r="D43" s="41"/>
      <c r="E43" s="41"/>
      <c r="F43" s="41"/>
      <c r="G43" s="41"/>
    </row>
    <row r="44" spans="1:7" x14ac:dyDescent="0.2">
      <c r="A44" s="41"/>
      <c r="B44" s="41"/>
      <c r="C44" s="41"/>
      <c r="D44" s="41"/>
      <c r="E44" s="41"/>
      <c r="F44" s="41"/>
      <c r="G44" s="41"/>
    </row>
    <row r="45" spans="1:7" x14ac:dyDescent="0.2">
      <c r="A45" s="41"/>
      <c r="B45" s="41"/>
      <c r="C45" s="41"/>
      <c r="D45" s="41"/>
      <c r="E45" s="41"/>
      <c r="F45" s="41"/>
      <c r="G45" s="41"/>
    </row>
    <row r="46" spans="1:7" x14ac:dyDescent="0.2">
      <c r="A46" s="41"/>
      <c r="B46" s="41"/>
      <c r="C46" s="41"/>
      <c r="D46" s="41"/>
      <c r="E46" s="41"/>
      <c r="F46" s="41"/>
      <c r="G46" s="41"/>
    </row>
    <row r="47" spans="1:7" x14ac:dyDescent="0.2">
      <c r="A47" s="41"/>
      <c r="B47" s="41"/>
      <c r="C47" s="41"/>
      <c r="D47" s="41"/>
      <c r="E47" s="41"/>
      <c r="F47" s="41"/>
      <c r="G47" s="41"/>
    </row>
    <row r="48" spans="1:7" x14ac:dyDescent="0.2">
      <c r="A48" s="41"/>
      <c r="B48" s="41"/>
      <c r="C48" s="41"/>
      <c r="D48" s="41"/>
      <c r="E48" s="41"/>
      <c r="F48" s="41"/>
      <c r="G48" s="41"/>
    </row>
  </sheetData>
  <mergeCells count="17"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Eric Jr. Frezza</cp:lastModifiedBy>
  <cp:revision/>
  <cp:lastPrinted>2022-01-20T11:08:00Z</cp:lastPrinted>
  <dcterms:created xsi:type="dcterms:W3CDTF">2015-12-07T12:00:04Z</dcterms:created>
  <dcterms:modified xsi:type="dcterms:W3CDTF">2022-09-27T12:05:28Z</dcterms:modified>
  <cp:category/>
  <cp:contentStatus/>
</cp:coreProperties>
</file>