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Editais\Editais 2022\1 - PMMG\_Temp\Processo nº xx-2022 - Pavimentação Estrada Municipal Rio do Meio - 380M (62 a 81)\"/>
    </mc:Choice>
  </mc:AlternateContent>
  <xr:revisionPtr revIDLastSave="0" documentId="13_ncr:1_{4B53047D-9F55-426D-9B11-EF4E6DDFCB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ORÇAMENTO.CustoUnitario" hidden="1">ROUND('Orçamento '!$U1,15-13*'Orçamento '!$AF$8)</definedName>
    <definedName name="ORÇAMENTO.PrecoUnitarioLicitado" hidden="1">'Orçamento '!$AL1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4" l="1"/>
  <c r="B5" i="4"/>
  <c r="B7" i="4"/>
  <c r="B13" i="4"/>
  <c r="B14" i="4"/>
  <c r="B15" i="4"/>
  <c r="B16" i="4"/>
  <c r="F22" i="3"/>
  <c r="F23" i="3"/>
  <c r="F24" i="3"/>
  <c r="F25" i="3"/>
  <c r="F26" i="3"/>
  <c r="F27" i="3"/>
  <c r="F28" i="3"/>
  <c r="F29" i="3"/>
  <c r="F30" i="3"/>
  <c r="F31" i="3"/>
  <c r="F15" i="3"/>
  <c r="F20" i="3"/>
  <c r="F39" i="3"/>
  <c r="F21" i="3"/>
  <c r="F35" i="3" l="1"/>
  <c r="F36" i="3"/>
  <c r="F37" i="3"/>
  <c r="F38" i="3"/>
  <c r="F40" i="3" l="1"/>
  <c r="M16" i="4" s="1"/>
  <c r="K16" i="4" s="1"/>
  <c r="F10" i="3" l="1"/>
  <c r="F19" i="3" l="1"/>
  <c r="F32" i="3" s="1"/>
  <c r="M15" i="4" s="1"/>
  <c r="F14" i="3"/>
  <c r="K15" i="4" l="1"/>
  <c r="K17" i="4" s="1"/>
  <c r="I15" i="4"/>
  <c r="I17" i="4" s="1"/>
  <c r="G15" i="4"/>
  <c r="G17" i="4" s="1"/>
  <c r="E15" i="4"/>
  <c r="F16" i="3"/>
  <c r="M14" i="4" s="1"/>
  <c r="E14" i="4" s="1"/>
  <c r="F11" i="3" l="1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F42" i="3" l="1"/>
  <c r="G24" i="3" s="1"/>
  <c r="M13" i="4"/>
  <c r="F30" i="1"/>
  <c r="G16" i="3" l="1"/>
  <c r="G21" i="3"/>
  <c r="G23" i="3"/>
  <c r="G31" i="3"/>
  <c r="G15" i="3"/>
  <c r="G29" i="3"/>
  <c r="G30" i="3"/>
  <c r="G40" i="3"/>
  <c r="G25" i="3"/>
  <c r="G26" i="3"/>
  <c r="G22" i="3"/>
  <c r="G32" i="3"/>
  <c r="G28" i="3"/>
  <c r="G27" i="3"/>
  <c r="E13" i="4"/>
  <c r="E17" i="4" s="1"/>
  <c r="M17" i="4"/>
  <c r="G39" i="3"/>
  <c r="G10" i="3"/>
  <c r="G20" i="3"/>
  <c r="G42" i="3"/>
  <c r="G11" i="3" s="1"/>
  <c r="G19" i="3"/>
  <c r="B5" i="3"/>
  <c r="B6" i="4" s="1"/>
  <c r="G14" i="3"/>
  <c r="G35" i="3"/>
  <c r="G37" i="3"/>
  <c r="G38" i="3"/>
  <c r="G36" i="3"/>
  <c r="N13" i="4" l="1"/>
  <c r="N15" i="4"/>
  <c r="I19" i="4"/>
  <c r="N14" i="4"/>
  <c r="K19" i="4"/>
  <c r="G19" i="4"/>
  <c r="N16" i="4"/>
  <c r="E19" i="4"/>
  <c r="E18" i="4"/>
  <c r="F11" i="1"/>
  <c r="G18" i="4" l="1"/>
  <c r="I18" i="4" s="1"/>
  <c r="K18" i="4" s="1"/>
  <c r="E20" i="4"/>
  <c r="G20" i="4" s="1"/>
  <c r="I20" i="4" s="1"/>
  <c r="K20" i="4" s="1"/>
  <c r="F20" i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<sst xmlns="http://schemas.openxmlformats.org/spreadsheetml/2006/main" count="185" uniqueCount="103">
  <si>
    <t xml:space="preserve">PLANILHA QUANTITATIVA E ORÇAMENTÁRIA </t>
  </si>
  <si>
    <t>OBRA:</t>
  </si>
  <si>
    <t>LOCAL:</t>
  </si>
  <si>
    <t>Valor Total:</t>
  </si>
  <si>
    <t>Valor do BDI:</t>
  </si>
  <si>
    <t>ITEM</t>
  </si>
  <si>
    <t>ITENS DE SERVIÇO</t>
  </si>
  <si>
    <t>Unidade</t>
  </si>
  <si>
    <t xml:space="preserve">Quantidade </t>
  </si>
  <si>
    <t>Custo Unitário</t>
  </si>
  <si>
    <t>Custo total</t>
  </si>
  <si>
    <t>%</t>
  </si>
  <si>
    <t>SERVIÇOS PRELIMINARES</t>
  </si>
  <si>
    <t>1.1</t>
  </si>
  <si>
    <t>M2</t>
  </si>
  <si>
    <t>1.2</t>
  </si>
  <si>
    <t>TOTAL DO ITEM</t>
  </si>
  <si>
    <t>2.1</t>
  </si>
  <si>
    <t>M3</t>
  </si>
  <si>
    <t>2.2</t>
  </si>
  <si>
    <t>2.3</t>
  </si>
  <si>
    <t>3.1</t>
  </si>
  <si>
    <t>EXECUÇÃO E COMPACTAÇÃO DE BASE E OU SUB BASE PARA PAVIMENTAÇÃO DE BRITA GRADUADA SIMPLES - EXCLUSIVE CARGA E TRANSPORTE. AF_11/2019</t>
  </si>
  <si>
    <t>3.2</t>
  </si>
  <si>
    <t>3.4</t>
  </si>
  <si>
    <t>4.1</t>
  </si>
  <si>
    <t>M²</t>
  </si>
  <si>
    <t>4.2</t>
  </si>
  <si>
    <t>4.3</t>
  </si>
  <si>
    <t>EXECUÇÃO DE PAVIMENTO COM APLICAÇÃO DE CONCRETO ASFÁLTICO, CAMADA DE ROLAMENTO - EXCLUSIVE CARGA E TRANSPORTE. AF_11/2019</t>
  </si>
  <si>
    <t>4.4</t>
  </si>
  <si>
    <t>4.5</t>
  </si>
  <si>
    <t>UN</t>
  </si>
  <si>
    <t>TACHA REFLETIVA BIDIRECIONAL - FORNECIMENTO E COLOCAÇÃO</t>
  </si>
  <si>
    <t>TOTAL GERAL ORÇAMENTO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</si>
  <si>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</si>
  <si>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</si>
  <si>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</si>
  <si>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</si>
  <si>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</si>
  <si>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</si>
  <si>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</si>
  <si>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R$</t>
  </si>
  <si>
    <t>VALOR DA OBRA</t>
  </si>
  <si>
    <t xml:space="preserve">VALOR ACUMULADO </t>
  </si>
  <si>
    <t>PERCENTUAL DA OBRA</t>
  </si>
  <si>
    <t>SOMATÓRIO ACUMULADO %</t>
  </si>
  <si>
    <t>Prefeitura Municipal de Morro Grande</t>
  </si>
  <si>
    <t>Responsável Técnico</t>
  </si>
  <si>
    <t>CONTRATAÇÃO DE OBRA DE PAVIMENTAÇÃO ASFÁLTICA, DRENAGEM PLUVIAL E SINALIZAÇÃO NA ESTRADA GERAL SANGA DAS PEDRAS</t>
  </si>
  <si>
    <t xml:space="preserve">ESTRADA GERAL SANGA DAS PEDRAS ‐ MORRO GRANDE/SC </t>
  </si>
  <si>
    <t>PLACA DE OBRA EM CHAPA DE AÇO GALVANIZADO</t>
  </si>
  <si>
    <t>PAVIMENTAÇÃO</t>
  </si>
  <si>
    <t>M³</t>
  </si>
  <si>
    <t>TRANSPORTE COMERCIAL DE BRITA - DMT=46,2KM</t>
  </si>
  <si>
    <t>M³XKM</t>
  </si>
  <si>
    <t>IMPRIMAÇÃO COM EMULSÃO ASFALTICA (EAI) ‐ REF. COD. SINAPI 96401</t>
  </si>
  <si>
    <t>2.4</t>
  </si>
  <si>
    <t>PINTURA DE LIGACAO COM EMULSAO RR-2C</t>
  </si>
  <si>
    <t>2.5</t>
  </si>
  <si>
    <t>2.6</t>
  </si>
  <si>
    <t>TRANSPORTE COM CAMINHÃO BASCULANTE 10 M3 DE MASSA ASFALTICA PARA PAVIMENTAÇÃO URBANA - DMT=46,2KM</t>
  </si>
  <si>
    <t>2.7</t>
  </si>
  <si>
    <t>SINALIZAÇÃO HORIZONTAL E VERTICAL</t>
  </si>
  <si>
    <t>SINALIZACAO HORIZONTAL COM TINTA RETRORREFLETIVA A BASE DE RESINA ACRILICA COM MICROESFERAS DE VIDRO</t>
  </si>
  <si>
    <t>3.3</t>
  </si>
  <si>
    <t>FORNECIMENTO E IMPLANTAÇÃO DE PLACA EM AÇO - PELÍCULA I + III</t>
  </si>
  <si>
    <t>3.5</t>
  </si>
  <si>
    <t>FORNECIMENTO E IMPLANTAÇÃO DE SUPORTE METÁLICO GALVANIZADO PARA PLACA DE ADVERTÊNCIA - LADO DE 0,80 M</t>
  </si>
  <si>
    <t>3.6</t>
  </si>
  <si>
    <t>FORNECIMENTO E IMPLANTAÇÃO DE SUPORTE METÁLICO GALVANIZADO PARA PLACA DE REGULAMENTAÇÃO - D = 0,80 M</t>
  </si>
  <si>
    <t>3.7</t>
  </si>
  <si>
    <t>FORNECIMENTO E IMPLANTAÇÃO DE SUPORTE METÁLICO GALVANIZADO
PARA PLACAS - 2,00 X 1,00 M</t>
  </si>
  <si>
    <t>MÊS 04</t>
  </si>
  <si>
    <t>REGULARIZAÇÃO E COMPACTAÇÃO DE SUBLEITO DE SOLO  PREDOMINANTEMENTE ARGILOSO. AF_11/2019</t>
  </si>
  <si>
    <t>4.6</t>
  </si>
  <si>
    <t>CONTRATAÇÃO DE OBRA DE PAVIMENTAÇÃO ASFÁLTICA NA ESTRADA MUNICIPAL RIO DO MEIO, COM EXTENSÃO TOTAL DE 380,00 METROS LINEARES (ESTACA 62+0,00 A 81+0,00)</t>
  </si>
  <si>
    <t>ESTRADA MUNICIPAL RIO DO MEIO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</si>
  <si>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</si>
  <si>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TERRAPLANAGEM</t>
  </si>
  <si>
    <t>ESCAVAÇÃO VERTICAL A CÉU ABERTO, EM OBRAS DE INFRAESTRUTURA, INCLUINDO CARGA, DESCARGA E TRANSPORTE, EM SOLO DE 1ª CATEGORIA COM ESCAVADEIRA HIDRÁULICA (CAÇAMBA: 0,8 M³ / 111HP), FROTA DE 3 CAMINHÕES BASCULANTES DE 10 M³, DMT ATÉ 1 KM E VELOCIDADE MÉDIA14KM/H - BOTA FORA</t>
  </si>
  <si>
    <t>EXECUÇÃO DE ATERRO COM SEIXO PENEIRADO - EXCLUSIVE TRANSPORTE E FORNECIMENTO - REF. SINAPI CÓD. 96400</t>
  </si>
  <si>
    <t>TRANSPORTE COM CAMINHÃO BASCULANTE DE 10 M³, EM VIA URBANA PAVIMENTADA, DMT ATÉ 30 KM - DMT 30,00KM</t>
  </si>
  <si>
    <t>M3XKM</t>
  </si>
  <si>
    <t>TRANSPORTE COM CAMINHÃO BASCULANTE DE 10 M³, EM VIA URBANA PAVIMENTADA, ADICIONAL PARA DMT EXCEDENTE A 30 KM - DMT 24,37KM</t>
  </si>
  <si>
    <t>TRANSPORTE COM CAMINHÃO TANQUE DE TRANSPORTE DE MATERIAL ASFÁLTICO DE 30000 L, EM VIA URBANA PAVIMENTADA, DMT ATÉ 30KM - TAXA 1,00 L/M² - DMT 30,00KM</t>
  </si>
  <si>
    <t>TXKM</t>
  </si>
  <si>
    <t>TRANSPORTE COM CAMINHÃO TANQUE DE TRANSPORTE DE MATERIAL ASFÁLTICO DE 30000 L, EM VIA URBANA PAVIMENTADA, ADICIONAL PARA DMT EXCEDENTE A 30 KM - TAXA 1,00 L/M² - DMT 458,00KM</t>
  </si>
  <si>
    <t>3.8</t>
  </si>
  <si>
    <t>EXECUÇÃO DE PINTURA DE LIGAÇÃO COM EMULSÃO ASFÁLTICA RR-2C. AF_11/2019</t>
  </si>
  <si>
    <t>TRANSPORTE COM CAMINHÃO TANQUE DE TRANSPORTE DE MATERIAL ASFÁLTICO DE 30000 L, EM VIA URBANA PAVIMENTADA, DMT ATÉ 30KM - TAXA 0,45 L/M² - DMT 30,00KM</t>
  </si>
  <si>
    <t>3.9</t>
  </si>
  <si>
    <t>3.10</t>
  </si>
  <si>
    <t>TRANSPORTE COM CAMINHÃO TANQUE DE TRANSPORTE DE MATERIAL ASFÁLTICO DE 30000 L, EM VIA URBANA PAVIMENTADA, ADICIONAL PARA DMT EXCEDENTE A 30 KM - TAXA 0,45 L/M² - DMT 226,50KM</t>
  </si>
  <si>
    <t>3.11</t>
  </si>
  <si>
    <t>3.12</t>
  </si>
  <si>
    <t>3.13</t>
  </si>
  <si>
    <t>3.14</t>
  </si>
  <si>
    <t>PINTURA DE FAIXA - TINTA BASE ACRÍLICA - ESPESSURA DE 0,4 MM - COR BRANCA</t>
  </si>
  <si>
    <t>PINTURA DE FAIXA - TINTA BASE ACRÍLICA - ESPESSURA DE 0,4 MM - COR AMARELA</t>
  </si>
  <si>
    <t>PLACA EM AÇO Nº 16 GALVANIZADO, COM PELÍCULA RETRORREFLETIVA TIPO I + III - CONFECÇÃO</t>
  </si>
  <si>
    <t>TACHA REFLETIVA EM PLÁSTICO INJETADO - BIDIRECIONAL TIPO I - COM UM PINO - FORNECIMENTO E COLOCAÇÃO</t>
  </si>
  <si>
    <t>SUPORTE METÁLICO GALVANIZADO PARA PLACA DE ADVERTÊNCIA OU REGULAMENTAÇÃO - LADO OU DIÂMETRO DE 0,80 M - FORNECIMENTO E IMPLANTAÇÃO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</si>
</sst>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64" fontId="3" fillId="4" borderId="39" xfId="1" applyNumberFormat="1" applyFont="1" applyFill="1" applyBorder="1" applyAlignment="1">
      <alignment horizontal="center" vertical="center"/>
    </xf>
    <xf numFmtId="164" fontId="3" fillId="0" borderId="39" xfId="1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2" fontId="3" fillId="4" borderId="42" xfId="1" applyNumberFormat="1" applyFont="1" applyFill="1" applyBorder="1" applyAlignment="1">
      <alignment horizontal="center" vertical="center" wrapText="1"/>
    </xf>
    <xf numFmtId="2" fontId="3" fillId="0" borderId="42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4" fontId="12" fillId="4" borderId="1" xfId="1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12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/>
    </xf>
    <xf numFmtId="2" fontId="0" fillId="0" borderId="0" xfId="0" applyNumberFormat="1"/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3" fillId="0" borderId="6" xfId="0" applyNumberFormat="1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2" fontId="8" fillId="0" borderId="33" xfId="2" applyNumberFormat="1" applyFont="1" applyBorder="1" applyAlignment="1">
      <alignment horizontal="center" vertical="center"/>
    </xf>
    <xf numFmtId="2" fontId="8" fillId="0" borderId="28" xfId="2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2" fontId="8" fillId="0" borderId="34" xfId="2" applyNumberFormat="1" applyFont="1" applyBorder="1" applyAlignment="1">
      <alignment horizontal="center" vertical="center"/>
    </xf>
    <xf numFmtId="2" fontId="8" fillId="0" borderId="35" xfId="2" applyNumberFormat="1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5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38" xfId="0" applyNumberFormat="1" applyFont="1" applyBorder="1" applyAlignment="1">
      <alignment horizontal="left"/>
    </xf>
    <xf numFmtId="10" fontId="3" fillId="0" borderId="33" xfId="0" applyNumberFormat="1" applyFont="1" applyBorder="1" applyAlignment="1">
      <alignment horizontal="left" vertical="center"/>
    </xf>
    <xf numFmtId="0" fontId="10" fillId="0" borderId="36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3" borderId="4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38" xfId="0" applyFont="1" applyBorder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0</xdr:rowOff>
    </xdr:from>
    <xdr:to>
      <xdr:col>3</xdr:col>
      <xdr:colOff>590550</xdr:colOff>
      <xdr:row>24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4505325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23</xdr:row>
      <xdr:rowOff>180975</xdr:rowOff>
    </xdr:from>
    <xdr:to>
      <xdr:col>10</xdr:col>
      <xdr:colOff>0</xdr:colOff>
      <xdr:row>23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267200" y="4495800"/>
          <a:ext cx="2162175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Editais\Editais%202020\1%20-%20Prefeitura\_Temp\_Processo%20n&#186;%20XX-2020%20-%20Pavimenta&#231;&#227;o%20Estrada%20Municipal%20Rio%20do%20Meio%20(Estaca%200%20-%2047)\Projeto%20-%20Pavimenta&#231;&#227;o%20Rio%20do%20Meio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showGridLines="0" tabSelected="1" zoomScale="90" zoomScaleNormal="90" workbookViewId="0">
      <pane ySplit="8" topLeftCell="A9" activePane="bottomLeft" state="frozen"/>
      <selection pane="bottomLeft" activeCell="J12" sqref="J12"/>
    </sheetView>
  </sheetViews>
  <sheetFormatPr defaultRowHeight="12.75" x14ac:dyDescent="0.2"/>
  <cols>
    <col min="1" max="1" width="16.28515625" style="14" customWidth="1"/>
    <col min="2" max="2" width="46.5703125" style="14" customWidth="1"/>
    <col min="3" max="3" width="9.140625" style="14"/>
    <col min="4" max="4" width="12.7109375" style="14" customWidth="1"/>
    <col min="5" max="5" width="15" style="14" customWidth="1"/>
    <col min="6" max="6" width="12.140625" style="14" customWidth="1"/>
    <col min="7" max="7" width="15.85546875" style="14" customWidth="1"/>
    <col min="8" max="8" width="9.140625" style="14" customWidth="1"/>
    <col min="9" max="16384" width="9.140625" style="14"/>
  </cols>
  <sheetData>
    <row r="1" spans="1:8" ht="31.5" customHeight="1" thickBot="1" x14ac:dyDescent="0.25">
      <c r="A1" s="117" t="s">
        <v>0</v>
      </c>
      <c r="B1" s="118"/>
      <c r="C1" s="118"/>
      <c r="D1" s="118"/>
      <c r="E1" s="118"/>
      <c r="F1" s="118"/>
      <c r="G1" s="119"/>
    </row>
    <row r="2" spans="1:8" x14ac:dyDescent="0.2">
      <c r="A2" s="120"/>
      <c r="B2" s="121"/>
      <c r="C2" s="121"/>
      <c r="D2" s="121"/>
      <c r="E2" s="121"/>
      <c r="F2" s="121"/>
      <c r="G2" s="121"/>
    </row>
    <row r="3" spans="1:8" ht="33.75" customHeight="1" x14ac:dyDescent="0.2">
      <c r="A3" s="76" t="s">
        <v>1</v>
      </c>
      <c r="B3" s="122" t="s">
        <v>76</v>
      </c>
      <c r="C3" s="123"/>
      <c r="D3" s="123"/>
      <c r="E3" s="123"/>
      <c r="F3" s="123"/>
      <c r="G3" s="123"/>
      <c r="H3" s="57"/>
    </row>
    <row r="4" spans="1:8" x14ac:dyDescent="0.2">
      <c r="A4" s="77" t="s">
        <v>2</v>
      </c>
      <c r="B4" s="124" t="s">
        <v>77</v>
      </c>
      <c r="C4" s="124"/>
      <c r="D4" s="124"/>
      <c r="E4" s="124"/>
      <c r="F4" s="124"/>
      <c r="G4" s="125"/>
    </row>
    <row r="5" spans="1:8" x14ac:dyDescent="0.2">
      <c r="A5" s="77" t="s">
        <v>3</v>
      </c>
      <c r="B5" s="126">
        <f>F42</f>
        <v>0</v>
      </c>
      <c r="C5" s="126"/>
      <c r="D5" s="126"/>
      <c r="E5" s="126"/>
      <c r="F5" s="126"/>
      <c r="G5" s="127"/>
    </row>
    <row r="6" spans="1:8" x14ac:dyDescent="0.2">
      <c r="A6" s="77" t="s">
        <v>4</v>
      </c>
      <c r="B6" s="128">
        <v>0.2056</v>
      </c>
      <c r="C6" s="128"/>
      <c r="D6" s="128"/>
      <c r="E6" s="128"/>
      <c r="F6" s="128"/>
      <c r="G6" s="129"/>
    </row>
    <row r="7" spans="1:8" x14ac:dyDescent="0.2">
      <c r="A7" s="130"/>
      <c r="B7" s="131"/>
      <c r="C7" s="131"/>
      <c r="D7" s="131"/>
      <c r="E7" s="131"/>
      <c r="F7" s="131"/>
      <c r="G7" s="131"/>
    </row>
    <row r="8" spans="1:8" x14ac:dyDescent="0.2">
      <c r="A8" s="78" t="s">
        <v>5</v>
      </c>
      <c r="B8" s="79" t="s">
        <v>6</v>
      </c>
      <c r="C8" s="78" t="s">
        <v>7</v>
      </c>
      <c r="D8" s="78" t="s">
        <v>8</v>
      </c>
      <c r="E8" s="78" t="s">
        <v>9</v>
      </c>
      <c r="F8" s="78" t="s">
        <v>10</v>
      </c>
      <c r="G8" s="78" t="s">
        <v>11</v>
      </c>
    </row>
    <row r="9" spans="1:8" x14ac:dyDescent="0.2">
      <c r="A9" s="75">
        <v>1</v>
      </c>
      <c r="B9" s="116" t="s">
        <v>12</v>
      </c>
      <c r="C9" s="116"/>
      <c r="D9" s="116"/>
      <c r="E9" s="116"/>
      <c r="F9" s="116"/>
      <c r="G9" s="116"/>
    </row>
    <row r="10" spans="1:8" s="59" customFormat="1" ht="36" x14ac:dyDescent="0.2">
      <c r="A10" s="58" t="s">
        <v>13</v>
      </c>
      <c r="B10" s="80" t="s">
        <v>78</v>
      </c>
      <c r="C10" s="60" t="s">
        <v>14</v>
      </c>
      <c r="D10" s="81">
        <v>2.88</v>
      </c>
      <c r="E10" s="82"/>
      <c r="F10" s="62">
        <f>ROUND(D10*E10,2)</f>
        <v>0</v>
      </c>
      <c r="G10" s="83" t="e">
        <f>F10*100/$F$42</f>
        <v>#DIV/0!</v>
      </c>
    </row>
    <row r="11" spans="1:8" x14ac:dyDescent="0.2">
      <c r="A11" s="78" t="s">
        <v>15</v>
      </c>
      <c r="B11" s="115" t="s">
        <v>16</v>
      </c>
      <c r="C11" s="115"/>
      <c r="D11" s="115"/>
      <c r="E11" s="115"/>
      <c r="F11" s="84">
        <f>SUM(F10:F10)</f>
        <v>0</v>
      </c>
      <c r="G11" s="85" t="e">
        <f>F11*G42/F42</f>
        <v>#DIV/0!</v>
      </c>
      <c r="H11" s="89"/>
    </row>
    <row r="12" spans="1:8" x14ac:dyDescent="0.2">
      <c r="A12" s="113"/>
      <c r="B12" s="113"/>
      <c r="C12" s="113"/>
      <c r="D12" s="113"/>
      <c r="E12" s="113"/>
      <c r="F12" s="113"/>
      <c r="G12" s="113"/>
    </row>
    <row r="13" spans="1:8" x14ac:dyDescent="0.2">
      <c r="A13" s="75">
        <v>2</v>
      </c>
      <c r="B13" s="116" t="s">
        <v>79</v>
      </c>
      <c r="C13" s="116"/>
      <c r="D13" s="116"/>
      <c r="E13" s="116"/>
      <c r="F13" s="116"/>
      <c r="G13" s="116"/>
    </row>
    <row r="14" spans="1:8" s="59" customFormat="1" ht="84" x14ac:dyDescent="0.2">
      <c r="A14" s="60" t="s">
        <v>17</v>
      </c>
      <c r="B14" s="61" t="s">
        <v>80</v>
      </c>
      <c r="C14" s="86" t="s">
        <v>18</v>
      </c>
      <c r="D14" s="82">
        <v>372.52</v>
      </c>
      <c r="E14" s="82"/>
      <c r="F14" s="62">
        <f>ROUND(D14*E14,2)</f>
        <v>0</v>
      </c>
      <c r="G14" s="83" t="e">
        <f>F14*100/$F$42</f>
        <v>#DIV/0!</v>
      </c>
    </row>
    <row r="15" spans="1:8" s="59" customFormat="1" ht="36" x14ac:dyDescent="0.2">
      <c r="A15" s="60" t="s">
        <v>19</v>
      </c>
      <c r="B15" s="61" t="s">
        <v>81</v>
      </c>
      <c r="C15" s="86" t="s">
        <v>18</v>
      </c>
      <c r="D15" s="82">
        <v>383.13</v>
      </c>
      <c r="E15" s="82"/>
      <c r="F15" s="62">
        <f>ROUND(D15*E15,2)</f>
        <v>0</v>
      </c>
      <c r="G15" s="83" t="e">
        <f>F15*100/$F$42</f>
        <v>#DIV/0!</v>
      </c>
    </row>
    <row r="16" spans="1:8" ht="15.75" customHeight="1" x14ac:dyDescent="0.2">
      <c r="A16" s="78" t="s">
        <v>20</v>
      </c>
      <c r="B16" s="115" t="s">
        <v>16</v>
      </c>
      <c r="C16" s="115"/>
      <c r="D16" s="115"/>
      <c r="E16" s="115"/>
      <c r="F16" s="84">
        <f>SUM(F14:F15)</f>
        <v>0</v>
      </c>
      <c r="G16" s="85" t="e">
        <f>F16*100/F42</f>
        <v>#DIV/0!</v>
      </c>
    </row>
    <row r="17" spans="1:7" x14ac:dyDescent="0.2">
      <c r="A17" s="113"/>
      <c r="B17" s="113"/>
      <c r="C17" s="113"/>
      <c r="D17" s="113"/>
      <c r="E17" s="113"/>
      <c r="F17" s="113"/>
      <c r="G17" s="113"/>
    </row>
    <row r="18" spans="1:7" x14ac:dyDescent="0.2">
      <c r="A18" s="75">
        <v>3</v>
      </c>
      <c r="B18" s="116" t="s">
        <v>52</v>
      </c>
      <c r="C18" s="116"/>
      <c r="D18" s="116"/>
      <c r="E18" s="116"/>
      <c r="F18" s="116"/>
      <c r="G18" s="116"/>
    </row>
    <row r="19" spans="1:7" s="59" customFormat="1" ht="36" x14ac:dyDescent="0.2">
      <c r="A19" s="60" t="s">
        <v>21</v>
      </c>
      <c r="B19" s="61" t="s">
        <v>74</v>
      </c>
      <c r="C19" s="58" t="s">
        <v>14</v>
      </c>
      <c r="D19" s="70">
        <v>3040</v>
      </c>
      <c r="E19" s="71"/>
      <c r="F19" s="62">
        <f>ROUND(D19*E19,2)</f>
        <v>0</v>
      </c>
      <c r="G19" s="83" t="e">
        <f t="shared" ref="G19:G32" si="0">F19*100/$F$42</f>
        <v>#DIV/0!</v>
      </c>
    </row>
    <row r="20" spans="1:7" s="59" customFormat="1" ht="48" x14ac:dyDescent="0.2">
      <c r="A20" s="60" t="s">
        <v>23</v>
      </c>
      <c r="B20" s="61" t="s">
        <v>22</v>
      </c>
      <c r="C20" s="58" t="s">
        <v>18</v>
      </c>
      <c r="D20" s="74">
        <v>471.2</v>
      </c>
      <c r="E20" s="71"/>
      <c r="F20" s="62">
        <f>ROUND(D20*E20,2)</f>
        <v>0</v>
      </c>
      <c r="G20" s="83" t="e">
        <f t="shared" si="0"/>
        <v>#DIV/0!</v>
      </c>
    </row>
    <row r="21" spans="1:7" s="59" customFormat="1" ht="36" x14ac:dyDescent="0.2">
      <c r="A21" s="60" t="s">
        <v>65</v>
      </c>
      <c r="B21" s="61" t="s">
        <v>82</v>
      </c>
      <c r="C21" s="58" t="s">
        <v>83</v>
      </c>
      <c r="D21" s="74">
        <v>14136</v>
      </c>
      <c r="E21" s="71"/>
      <c r="F21" s="62">
        <f t="shared" ref="F21:F31" si="1">ROUND(D21*E21,2)</f>
        <v>0</v>
      </c>
      <c r="G21" s="83" t="e">
        <f t="shared" si="0"/>
        <v>#DIV/0!</v>
      </c>
    </row>
    <row r="22" spans="1:7" s="59" customFormat="1" ht="36" x14ac:dyDescent="0.2">
      <c r="A22" s="60" t="s">
        <v>24</v>
      </c>
      <c r="B22" s="61" t="s">
        <v>84</v>
      </c>
      <c r="C22" s="58" t="s">
        <v>83</v>
      </c>
      <c r="D22" s="74">
        <v>11483.14</v>
      </c>
      <c r="E22" s="71"/>
      <c r="F22" s="62">
        <f t="shared" si="1"/>
        <v>0</v>
      </c>
      <c r="G22" s="83" t="e">
        <f t="shared" si="0"/>
        <v>#DIV/0!</v>
      </c>
    </row>
    <row r="23" spans="1:7" s="59" customFormat="1" ht="24" x14ac:dyDescent="0.2">
      <c r="A23" s="60" t="s">
        <v>67</v>
      </c>
      <c r="B23" s="61" t="s">
        <v>56</v>
      </c>
      <c r="C23" s="58" t="s">
        <v>14</v>
      </c>
      <c r="D23" s="74">
        <v>2850</v>
      </c>
      <c r="E23" s="71"/>
      <c r="F23" s="62">
        <f t="shared" si="1"/>
        <v>0</v>
      </c>
      <c r="G23" s="83" t="e">
        <f t="shared" si="0"/>
        <v>#DIV/0!</v>
      </c>
    </row>
    <row r="24" spans="1:7" s="59" customFormat="1" ht="48" x14ac:dyDescent="0.2">
      <c r="A24" s="60" t="s">
        <v>69</v>
      </c>
      <c r="B24" s="61" t="s">
        <v>85</v>
      </c>
      <c r="C24" s="58" t="s">
        <v>86</v>
      </c>
      <c r="D24" s="74">
        <v>85.5</v>
      </c>
      <c r="E24" s="71"/>
      <c r="F24" s="62">
        <f t="shared" si="1"/>
        <v>0</v>
      </c>
      <c r="G24" s="83" t="e">
        <f t="shared" si="0"/>
        <v>#DIV/0!</v>
      </c>
    </row>
    <row r="25" spans="1:7" s="59" customFormat="1" ht="48" x14ac:dyDescent="0.2">
      <c r="A25" s="60" t="s">
        <v>71</v>
      </c>
      <c r="B25" s="61" t="s">
        <v>87</v>
      </c>
      <c r="C25" s="58" t="s">
        <v>86</v>
      </c>
      <c r="D25" s="74">
        <v>1305.3</v>
      </c>
      <c r="E25" s="71"/>
      <c r="F25" s="62">
        <f t="shared" si="1"/>
        <v>0</v>
      </c>
      <c r="G25" s="83" t="e">
        <f t="shared" si="0"/>
        <v>#DIV/0!</v>
      </c>
    </row>
    <row r="26" spans="1:7" s="59" customFormat="1" ht="24" x14ac:dyDescent="0.2">
      <c r="A26" s="60" t="s">
        <v>88</v>
      </c>
      <c r="B26" s="61" t="s">
        <v>89</v>
      </c>
      <c r="C26" s="58" t="s">
        <v>14</v>
      </c>
      <c r="D26" s="74">
        <v>2850</v>
      </c>
      <c r="E26" s="71"/>
      <c r="F26" s="62">
        <f t="shared" si="1"/>
        <v>0</v>
      </c>
      <c r="G26" s="83" t="e">
        <f t="shared" si="0"/>
        <v>#DIV/0!</v>
      </c>
    </row>
    <row r="27" spans="1:7" s="59" customFormat="1" ht="48" x14ac:dyDescent="0.2">
      <c r="A27" s="60" t="s">
        <v>91</v>
      </c>
      <c r="B27" s="61" t="s">
        <v>90</v>
      </c>
      <c r="C27" s="58" t="s">
        <v>86</v>
      </c>
      <c r="D27" s="74">
        <v>38.479999999999997</v>
      </c>
      <c r="E27" s="71"/>
      <c r="F27" s="62">
        <f t="shared" si="1"/>
        <v>0</v>
      </c>
      <c r="G27" s="83" t="e">
        <f t="shared" si="0"/>
        <v>#DIV/0!</v>
      </c>
    </row>
    <row r="28" spans="1:7" s="59" customFormat="1" ht="48" x14ac:dyDescent="0.2">
      <c r="A28" s="60" t="s">
        <v>92</v>
      </c>
      <c r="B28" s="61" t="s">
        <v>93</v>
      </c>
      <c r="C28" s="58" t="s">
        <v>86</v>
      </c>
      <c r="D28" s="74">
        <v>290.49</v>
      </c>
      <c r="E28" s="71"/>
      <c r="F28" s="62">
        <f t="shared" si="1"/>
        <v>0</v>
      </c>
      <c r="G28" s="83" t="e">
        <f t="shared" si="0"/>
        <v>#DIV/0!</v>
      </c>
    </row>
    <row r="29" spans="1:7" s="59" customFormat="1" ht="36" x14ac:dyDescent="0.2">
      <c r="A29" s="60" t="s">
        <v>94</v>
      </c>
      <c r="B29" s="61" t="s">
        <v>29</v>
      </c>
      <c r="C29" s="58" t="s">
        <v>18</v>
      </c>
      <c r="D29" s="74">
        <v>114</v>
      </c>
      <c r="E29" s="70"/>
      <c r="F29" s="62">
        <f t="shared" si="1"/>
        <v>0</v>
      </c>
      <c r="G29" s="83" t="e">
        <f t="shared" si="0"/>
        <v>#DIV/0!</v>
      </c>
    </row>
    <row r="30" spans="1:7" s="59" customFormat="1" ht="36" x14ac:dyDescent="0.2">
      <c r="A30" s="60" t="s">
        <v>95</v>
      </c>
      <c r="B30" s="61" t="s">
        <v>82</v>
      </c>
      <c r="C30" s="58" t="s">
        <v>83</v>
      </c>
      <c r="D30" s="74">
        <v>3420</v>
      </c>
      <c r="E30" s="71"/>
      <c r="F30" s="62">
        <f t="shared" si="1"/>
        <v>0</v>
      </c>
      <c r="G30" s="83" t="e">
        <f t="shared" si="0"/>
        <v>#DIV/0!</v>
      </c>
    </row>
    <row r="31" spans="1:7" s="59" customFormat="1" ht="36" x14ac:dyDescent="0.2">
      <c r="A31" s="60" t="s">
        <v>96</v>
      </c>
      <c r="B31" s="61" t="s">
        <v>84</v>
      </c>
      <c r="C31" s="58" t="s">
        <v>83</v>
      </c>
      <c r="D31" s="74">
        <v>2778.18</v>
      </c>
      <c r="E31" s="71"/>
      <c r="F31" s="62">
        <f t="shared" si="1"/>
        <v>0</v>
      </c>
      <c r="G31" s="83" t="e">
        <f t="shared" si="0"/>
        <v>#DIV/0!</v>
      </c>
    </row>
    <row r="32" spans="1:7" x14ac:dyDescent="0.2">
      <c r="A32" s="78" t="s">
        <v>97</v>
      </c>
      <c r="B32" s="115" t="s">
        <v>16</v>
      </c>
      <c r="C32" s="115"/>
      <c r="D32" s="115"/>
      <c r="E32" s="115"/>
      <c r="F32" s="84">
        <f>SUM(F19:F31)</f>
        <v>0</v>
      </c>
      <c r="G32" s="85" t="e">
        <f t="shared" si="0"/>
        <v>#DIV/0!</v>
      </c>
    </row>
    <row r="33" spans="1:8" x14ac:dyDescent="0.2">
      <c r="A33" s="113"/>
      <c r="B33" s="113"/>
      <c r="C33" s="113"/>
      <c r="D33" s="113"/>
      <c r="E33" s="113"/>
      <c r="F33" s="113"/>
      <c r="G33" s="113"/>
    </row>
    <row r="34" spans="1:8" x14ac:dyDescent="0.2">
      <c r="A34" s="75">
        <v>4</v>
      </c>
      <c r="B34" s="116" t="s">
        <v>63</v>
      </c>
      <c r="C34" s="116"/>
      <c r="D34" s="116"/>
      <c r="E34" s="116"/>
      <c r="F34" s="116"/>
      <c r="G34" s="116"/>
    </row>
    <row r="35" spans="1:8" s="59" customFormat="1" ht="24" x14ac:dyDescent="0.2">
      <c r="A35" s="60" t="s">
        <v>25</v>
      </c>
      <c r="B35" s="61" t="s">
        <v>98</v>
      </c>
      <c r="C35" s="58" t="s">
        <v>26</v>
      </c>
      <c r="D35" s="70">
        <v>91.2</v>
      </c>
      <c r="E35" s="71"/>
      <c r="F35" s="62">
        <f>ROUND(D35*E35,2)</f>
        <v>0</v>
      </c>
      <c r="G35" s="83" t="e">
        <f t="shared" ref="G35:G40" si="2">F35*100/$F$42</f>
        <v>#DIV/0!</v>
      </c>
    </row>
    <row r="36" spans="1:8" s="59" customFormat="1" ht="24" x14ac:dyDescent="0.2">
      <c r="A36" s="60" t="s">
        <v>27</v>
      </c>
      <c r="B36" s="61" t="s">
        <v>99</v>
      </c>
      <c r="C36" s="58" t="s">
        <v>26</v>
      </c>
      <c r="D36" s="70">
        <v>27.96</v>
      </c>
      <c r="E36" s="71"/>
      <c r="F36" s="62">
        <f t="shared" ref="F36:F39" si="3">ROUND(D36*E36,2)</f>
        <v>0</v>
      </c>
      <c r="G36" s="83" t="e">
        <f t="shared" si="2"/>
        <v>#DIV/0!</v>
      </c>
    </row>
    <row r="37" spans="1:8" s="59" customFormat="1" ht="24" x14ac:dyDescent="0.2">
      <c r="A37" s="60" t="s">
        <v>28</v>
      </c>
      <c r="B37" s="61" t="s">
        <v>100</v>
      </c>
      <c r="C37" s="58" t="s">
        <v>26</v>
      </c>
      <c r="D37" s="70">
        <v>1.1399999999999999</v>
      </c>
      <c r="E37" s="71"/>
      <c r="F37" s="62">
        <f t="shared" si="3"/>
        <v>0</v>
      </c>
      <c r="G37" s="83" t="e">
        <f t="shared" si="2"/>
        <v>#DIV/0!</v>
      </c>
    </row>
    <row r="38" spans="1:8" s="59" customFormat="1" ht="36" x14ac:dyDescent="0.2">
      <c r="A38" s="60" t="s">
        <v>30</v>
      </c>
      <c r="B38" s="61" t="s">
        <v>101</v>
      </c>
      <c r="C38" s="58" t="s">
        <v>32</v>
      </c>
      <c r="D38" s="63">
        <v>72</v>
      </c>
      <c r="E38" s="71"/>
      <c r="F38" s="62">
        <f t="shared" si="3"/>
        <v>0</v>
      </c>
      <c r="G38" s="83" t="e">
        <f t="shared" si="2"/>
        <v>#DIV/0!</v>
      </c>
    </row>
    <row r="39" spans="1:8" s="59" customFormat="1" ht="48" x14ac:dyDescent="0.2">
      <c r="A39" s="60" t="s">
        <v>31</v>
      </c>
      <c r="B39" s="61" t="s">
        <v>102</v>
      </c>
      <c r="C39" s="58" t="s">
        <v>32</v>
      </c>
      <c r="D39" s="63">
        <v>2</v>
      </c>
      <c r="E39" s="71"/>
      <c r="F39" s="62">
        <f t="shared" si="3"/>
        <v>0</v>
      </c>
      <c r="G39" s="83" t="e">
        <f t="shared" si="2"/>
        <v>#DIV/0!</v>
      </c>
    </row>
    <row r="40" spans="1:8" x14ac:dyDescent="0.2">
      <c r="A40" s="78" t="s">
        <v>75</v>
      </c>
      <c r="B40" s="115" t="s">
        <v>16</v>
      </c>
      <c r="C40" s="115"/>
      <c r="D40" s="115"/>
      <c r="E40" s="115"/>
      <c r="F40" s="84">
        <f>SUM(F35:F39)</f>
        <v>0</v>
      </c>
      <c r="G40" s="85" t="e">
        <f t="shared" si="2"/>
        <v>#DIV/0!</v>
      </c>
    </row>
    <row r="41" spans="1:8" ht="19.5" customHeight="1" x14ac:dyDescent="0.2">
      <c r="A41" s="113"/>
      <c r="B41" s="113"/>
      <c r="C41" s="113"/>
      <c r="D41" s="113"/>
      <c r="E41" s="113"/>
      <c r="F41" s="113"/>
      <c r="G41" s="113"/>
    </row>
    <row r="42" spans="1:8" x14ac:dyDescent="0.2">
      <c r="A42" s="114" t="s">
        <v>34</v>
      </c>
      <c r="B42" s="114"/>
      <c r="C42" s="114"/>
      <c r="D42" s="114"/>
      <c r="E42" s="114"/>
      <c r="F42" s="87">
        <f>SUM(F32+F16+F11+F40)</f>
        <v>0</v>
      </c>
      <c r="G42" s="88" t="e">
        <f>F42*100/$F$42</f>
        <v>#DIV/0!</v>
      </c>
      <c r="H42" s="40"/>
    </row>
    <row r="43" spans="1:8" x14ac:dyDescent="0.2">
      <c r="A43" s="41"/>
      <c r="B43" s="42"/>
      <c r="C43" s="42"/>
      <c r="D43" s="42"/>
      <c r="E43" s="42"/>
      <c r="F43" s="43"/>
      <c r="G43" s="44"/>
    </row>
    <row r="44" spans="1:8" x14ac:dyDescent="0.2">
      <c r="A44" s="43"/>
      <c r="B44" s="43"/>
      <c r="C44" s="43"/>
      <c r="D44" s="43"/>
      <c r="E44" s="43"/>
      <c r="F44" s="43"/>
      <c r="G44" s="44"/>
    </row>
    <row r="45" spans="1:8" x14ac:dyDescent="0.2">
      <c r="A45" s="43"/>
      <c r="B45" s="43"/>
      <c r="C45" s="43"/>
      <c r="D45" s="43"/>
      <c r="E45" s="43"/>
      <c r="F45" s="43"/>
      <c r="G45" s="44"/>
    </row>
    <row r="46" spans="1:8" x14ac:dyDescent="0.2">
      <c r="A46" s="43"/>
      <c r="B46" s="43"/>
      <c r="C46" s="43"/>
      <c r="D46" s="43"/>
      <c r="E46" s="43"/>
      <c r="F46" s="43"/>
      <c r="G46" s="44"/>
    </row>
    <row r="47" spans="1:8" x14ac:dyDescent="0.2">
      <c r="A47" s="44"/>
      <c r="B47" s="44"/>
      <c r="C47" s="44"/>
      <c r="D47" s="44"/>
      <c r="E47" s="44"/>
      <c r="F47" s="44"/>
      <c r="G47" s="44"/>
    </row>
    <row r="48" spans="1:8" x14ac:dyDescent="0.2">
      <c r="A48" s="112"/>
      <c r="B48" s="112"/>
      <c r="C48" s="112"/>
      <c r="D48" s="112"/>
      <c r="E48" s="112"/>
      <c r="F48" s="112"/>
      <c r="G48" s="44"/>
    </row>
    <row r="49" spans="1:7" ht="15.75" customHeight="1" x14ac:dyDescent="0.2">
      <c r="A49" s="44"/>
      <c r="B49" s="44"/>
      <c r="C49" s="44"/>
      <c r="D49" s="44"/>
      <c r="E49" s="44"/>
      <c r="F49" s="44"/>
      <c r="G49" s="44"/>
    </row>
    <row r="50" spans="1:7" ht="15.75" customHeight="1" x14ac:dyDescent="0.2">
      <c r="A50" s="44"/>
      <c r="B50" s="44"/>
      <c r="C50" s="44"/>
      <c r="D50" s="44"/>
      <c r="E50" s="43"/>
      <c r="F50" s="44"/>
      <c r="G50" s="44"/>
    </row>
    <row r="51" spans="1:7" x14ac:dyDescent="0.2">
      <c r="A51" s="44"/>
      <c r="B51" s="44"/>
      <c r="C51" s="44"/>
      <c r="D51" s="44"/>
      <c r="E51" s="44"/>
      <c r="F51" s="44"/>
      <c r="G51" s="44"/>
    </row>
    <row r="52" spans="1:7" x14ac:dyDescent="0.2">
      <c r="A52" s="44"/>
      <c r="B52" s="44"/>
      <c r="C52" s="44"/>
      <c r="D52" s="44"/>
      <c r="E52" s="44"/>
      <c r="F52" s="44"/>
      <c r="G52" s="44"/>
    </row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</sheetData>
  <mergeCells count="22">
    <mergeCell ref="B13:G13"/>
    <mergeCell ref="A1:G1"/>
    <mergeCell ref="A2:G2"/>
    <mergeCell ref="B3:G3"/>
    <mergeCell ref="B4:G4"/>
    <mergeCell ref="B5:G5"/>
    <mergeCell ref="B6:G6"/>
    <mergeCell ref="A7:G7"/>
    <mergeCell ref="B9:G9"/>
    <mergeCell ref="B11:E11"/>
    <mergeCell ref="A12:G12"/>
    <mergeCell ref="A48:B48"/>
    <mergeCell ref="C48:F48"/>
    <mergeCell ref="A41:G41"/>
    <mergeCell ref="A42:E42"/>
    <mergeCell ref="B16:E16"/>
    <mergeCell ref="A17:G17"/>
    <mergeCell ref="B18:G18"/>
    <mergeCell ref="B32:E32"/>
    <mergeCell ref="A33:G33"/>
    <mergeCell ref="B34:G34"/>
    <mergeCell ref="B40:E40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showGridLines="0" zoomScaleNormal="100" workbookViewId="0">
      <selection activeCell="M16" sqref="M16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8" width="10.42578125" customWidth="1"/>
    <col min="9" max="9" width="11.42578125" customWidth="1"/>
    <col min="10" max="12" width="10.28515625" customWidth="1"/>
    <col min="13" max="13" width="11.7109375" bestFit="1" customWidth="1"/>
    <col min="14" max="14" width="9.140625" customWidth="1"/>
    <col min="15" max="15" width="10.140625" bestFit="1" customWidth="1"/>
  </cols>
  <sheetData>
    <row r="1" spans="1:15" ht="15" customHeight="1" x14ac:dyDescent="0.25">
      <c r="A1" s="186" t="s">
        <v>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00"/>
      <c r="N1" s="101"/>
    </row>
    <row r="2" spans="1:15" ht="15" customHeight="1" x14ac:dyDescent="0.25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02"/>
      <c r="N2" s="103"/>
    </row>
    <row r="3" spans="1:15" ht="8.25" customHeight="1" x14ac:dyDescent="0.25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04"/>
      <c r="N3" s="105"/>
    </row>
    <row r="4" spans="1:15" ht="29.25" customHeight="1" x14ac:dyDescent="0.25">
      <c r="A4" s="13" t="s">
        <v>1</v>
      </c>
      <c r="B4" s="185" t="str">
        <f>'Orçamento '!B3</f>
        <v>CONTRATAÇÃO DE OBRA DE PAVIMENTAÇÃO ASFÁLTICA NA ESTRADA MUNICIPAL RIO DO MEIO, COM EXTENSÃO TOTAL DE 380,00 METROS LINEARES (ESTACA 62+0,00 A 81+0,00)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98"/>
      <c r="N4" s="99"/>
    </row>
    <row r="5" spans="1:15" ht="14.25" customHeight="1" x14ac:dyDescent="0.25">
      <c r="A5" s="8" t="s">
        <v>2</v>
      </c>
      <c r="B5" s="192" t="str">
        <f>'Orçamento '!B4</f>
        <v>ESTRADA MUNICIPAL RIO DO MEIO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06"/>
      <c r="N5" s="107"/>
    </row>
    <row r="6" spans="1:15" x14ac:dyDescent="0.25">
      <c r="A6" s="8" t="s">
        <v>3</v>
      </c>
      <c r="B6" s="193">
        <f>'Orçamento '!B5</f>
        <v>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08"/>
      <c r="N6" s="109"/>
    </row>
    <row r="7" spans="1:15" x14ac:dyDescent="0.25">
      <c r="A7" s="9" t="s">
        <v>4</v>
      </c>
      <c r="B7" s="194">
        <f>'Orçamento '!B6</f>
        <v>0.2056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10"/>
      <c r="N7" s="111"/>
    </row>
    <row r="8" spans="1:15" x14ac:dyDescent="0.25">
      <c r="A8" s="9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1:15" x14ac:dyDescent="0.25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</row>
    <row r="10" spans="1:15" x14ac:dyDescent="0.25">
      <c r="A10" s="171" t="s">
        <v>5</v>
      </c>
      <c r="B10" s="174" t="s">
        <v>36</v>
      </c>
      <c r="C10" s="175"/>
      <c r="D10" s="176"/>
      <c r="E10" s="183" t="s">
        <v>37</v>
      </c>
      <c r="F10" s="184"/>
      <c r="G10" s="184"/>
      <c r="H10" s="184"/>
      <c r="I10" s="184"/>
      <c r="J10" s="184"/>
      <c r="K10" s="68"/>
      <c r="L10" s="68"/>
      <c r="M10" s="174" t="s">
        <v>38</v>
      </c>
      <c r="N10" s="176"/>
    </row>
    <row r="11" spans="1:15" x14ac:dyDescent="0.25">
      <c r="A11" s="172"/>
      <c r="B11" s="177"/>
      <c r="C11" s="178"/>
      <c r="D11" s="179"/>
      <c r="E11" s="198" t="s">
        <v>39</v>
      </c>
      <c r="F11" s="199"/>
      <c r="G11" s="198" t="s">
        <v>40</v>
      </c>
      <c r="H11" s="199"/>
      <c r="I11" s="198" t="s">
        <v>41</v>
      </c>
      <c r="J11" s="199"/>
      <c r="K11" s="198" t="s">
        <v>73</v>
      </c>
      <c r="L11" s="199"/>
      <c r="M11" s="180"/>
      <c r="N11" s="182"/>
    </row>
    <row r="12" spans="1:15" ht="15.75" thickBot="1" x14ac:dyDescent="0.3">
      <c r="A12" s="173"/>
      <c r="B12" s="180"/>
      <c r="C12" s="181"/>
      <c r="D12" s="182"/>
      <c r="E12" s="5" t="s">
        <v>42</v>
      </c>
      <c r="F12" s="5" t="s">
        <v>11</v>
      </c>
      <c r="G12" s="5" t="s">
        <v>42</v>
      </c>
      <c r="H12" s="5" t="s">
        <v>11</v>
      </c>
      <c r="I12" s="5" t="s">
        <v>42</v>
      </c>
      <c r="J12" s="5" t="s">
        <v>11</v>
      </c>
      <c r="K12" s="5" t="s">
        <v>42</v>
      </c>
      <c r="L12" s="5" t="s">
        <v>11</v>
      </c>
      <c r="M12" s="5" t="s">
        <v>42</v>
      </c>
      <c r="N12" s="5" t="s">
        <v>11</v>
      </c>
    </row>
    <row r="13" spans="1:15" ht="15.75" thickBot="1" x14ac:dyDescent="0.3">
      <c r="A13" s="65">
        <v>1</v>
      </c>
      <c r="B13" s="195" t="str">
        <f>'Orçamento '!B9</f>
        <v>SERVIÇOS PRELIMINARES</v>
      </c>
      <c r="C13" s="196"/>
      <c r="D13" s="197"/>
      <c r="E13" s="3">
        <f>ROUND(M13*F13,2)</f>
        <v>0</v>
      </c>
      <c r="F13" s="54">
        <v>1</v>
      </c>
      <c r="G13" s="3"/>
      <c r="H13" s="54"/>
      <c r="I13" s="66"/>
      <c r="J13" s="54"/>
      <c r="K13" s="72"/>
      <c r="L13" s="90"/>
      <c r="M13" s="3">
        <f>'Orçamento '!F11</f>
        <v>0</v>
      </c>
      <c r="N13" s="55" t="e">
        <f>ROUND(M13*$N$17/$M$17,2)</f>
        <v>#DIV/0!</v>
      </c>
    </row>
    <row r="14" spans="1:15" ht="15.75" thickBot="1" x14ac:dyDescent="0.3">
      <c r="A14" s="65">
        <v>2</v>
      </c>
      <c r="B14" s="195" t="str">
        <f>'Orçamento '!B13</f>
        <v>TERRAPLANAGEM</v>
      </c>
      <c r="C14" s="196"/>
      <c r="D14" s="197"/>
      <c r="E14" s="3">
        <f>ROUND(M14*F14,2)</f>
        <v>0</v>
      </c>
      <c r="F14" s="6">
        <v>1</v>
      </c>
      <c r="G14" s="4"/>
      <c r="H14" s="6"/>
      <c r="I14" s="67"/>
      <c r="J14" s="94"/>
      <c r="K14" s="73"/>
      <c r="L14" s="93"/>
      <c r="M14" s="4">
        <f>'Orçamento '!F16</f>
        <v>0</v>
      </c>
      <c r="N14" s="55" t="e">
        <f t="shared" ref="N14:N16" si="0">ROUND(M14*$N$17/$M$17,2)</f>
        <v>#DIV/0!</v>
      </c>
      <c r="O14" s="1"/>
    </row>
    <row r="15" spans="1:15" ht="15.75" thickBot="1" x14ac:dyDescent="0.3">
      <c r="A15" s="65">
        <v>3</v>
      </c>
      <c r="B15" s="195" t="str">
        <f>'Orçamento '!B18:G18</f>
        <v>PAVIMENTAÇÃO</v>
      </c>
      <c r="C15" s="196"/>
      <c r="D15" s="197"/>
      <c r="E15" s="3">
        <f>ROUND(M15*F15,2)</f>
        <v>0</v>
      </c>
      <c r="F15" s="6">
        <v>0.25</v>
      </c>
      <c r="G15" s="4">
        <f>ROUND(M15*H15,2)</f>
        <v>0</v>
      </c>
      <c r="H15" s="6">
        <v>0.25</v>
      </c>
      <c r="I15" s="67">
        <f>ROUND(M15*J15,2)</f>
        <v>0</v>
      </c>
      <c r="J15" s="6">
        <v>0.25</v>
      </c>
      <c r="K15" s="73">
        <f>ROUND(M15*L15,2)</f>
        <v>0</v>
      </c>
      <c r="L15" s="91">
        <v>0.25</v>
      </c>
      <c r="M15" s="4">
        <f>'Orçamento '!F32</f>
        <v>0</v>
      </c>
      <c r="N15" s="55" t="e">
        <f t="shared" si="0"/>
        <v>#DIV/0!</v>
      </c>
      <c r="O15" s="1"/>
    </row>
    <row r="16" spans="1:15" ht="15.75" thickBot="1" x14ac:dyDescent="0.3">
      <c r="A16" s="65">
        <v>4</v>
      </c>
      <c r="B16" s="200" t="str">
        <f>'Orçamento '!B34:G34</f>
        <v>SINALIZAÇÃO HORIZONTAL E VERTICAL</v>
      </c>
      <c r="C16" s="201"/>
      <c r="D16" s="202"/>
      <c r="E16" s="4"/>
      <c r="F16" s="6"/>
      <c r="G16" s="4"/>
      <c r="H16" s="6"/>
      <c r="I16" s="67"/>
      <c r="J16" s="6"/>
      <c r="K16" s="73">
        <f>ROUND(M16*L16,2)</f>
        <v>0</v>
      </c>
      <c r="L16" s="92">
        <v>1</v>
      </c>
      <c r="M16" s="4">
        <f>'Orçamento '!F40</f>
        <v>0</v>
      </c>
      <c r="N16" s="55" t="e">
        <f t="shared" si="0"/>
        <v>#DIV/0!</v>
      </c>
      <c r="O16" s="1"/>
    </row>
    <row r="17" spans="1:15" ht="15.75" thickBot="1" x14ac:dyDescent="0.3">
      <c r="A17" s="144"/>
      <c r="B17" s="147" t="s">
        <v>43</v>
      </c>
      <c r="C17" s="148"/>
      <c r="D17" s="149"/>
      <c r="E17" s="133">
        <f>SUM(E13:E16)</f>
        <v>0</v>
      </c>
      <c r="F17" s="134"/>
      <c r="G17" s="140">
        <f>SUM(G13:G16)</f>
        <v>0</v>
      </c>
      <c r="H17" s="141"/>
      <c r="I17" s="140">
        <f>SUM(I13:I16)</f>
        <v>0</v>
      </c>
      <c r="J17" s="141"/>
      <c r="K17" s="140">
        <f>SUM(K13:K16)</f>
        <v>0</v>
      </c>
      <c r="L17" s="141"/>
      <c r="M17" s="49">
        <f>SUM(M13:M16)</f>
        <v>0</v>
      </c>
      <c r="N17" s="7">
        <v>100</v>
      </c>
      <c r="O17" s="1"/>
    </row>
    <row r="18" spans="1:15" x14ac:dyDescent="0.25">
      <c r="A18" s="145"/>
      <c r="B18" s="135" t="s">
        <v>44</v>
      </c>
      <c r="C18" s="136"/>
      <c r="D18" s="137"/>
      <c r="E18" s="138">
        <f>E17</f>
        <v>0</v>
      </c>
      <c r="F18" s="139"/>
      <c r="G18" s="142">
        <f>ROUND(E18+G17,2)</f>
        <v>0</v>
      </c>
      <c r="H18" s="143"/>
      <c r="I18" s="142">
        <f>ROUND(G18+I17,2)</f>
        <v>0</v>
      </c>
      <c r="J18" s="143"/>
      <c r="K18" s="142">
        <f t="shared" ref="K18" si="1">ROUND(I18+K17,2)</f>
        <v>0</v>
      </c>
      <c r="L18" s="143"/>
      <c r="M18" s="160"/>
      <c r="N18" s="161"/>
    </row>
    <row r="19" spans="1:15" x14ac:dyDescent="0.25">
      <c r="A19" s="145"/>
      <c r="B19" s="150" t="s">
        <v>45</v>
      </c>
      <c r="C19" s="151"/>
      <c r="D19" s="152"/>
      <c r="E19" s="153" t="e">
        <f>ROUND(E17*100,2)/($M$17)</f>
        <v>#DIV/0!</v>
      </c>
      <c r="F19" s="154"/>
      <c r="G19" s="153" t="e">
        <f>ROUND(G17*100,2)/($M$17)</f>
        <v>#DIV/0!</v>
      </c>
      <c r="H19" s="154"/>
      <c r="I19" s="153" t="e">
        <f>ROUND(I17*100,2)/($M$17)</f>
        <v>#DIV/0!</v>
      </c>
      <c r="J19" s="154"/>
      <c r="K19" s="153" t="e">
        <f>ROUND(K17*100,2)/($M$17)</f>
        <v>#DIV/0!</v>
      </c>
      <c r="L19" s="154"/>
      <c r="M19" s="162"/>
      <c r="N19" s="163"/>
    </row>
    <row r="20" spans="1:15" ht="15.75" thickBot="1" x14ac:dyDescent="0.3">
      <c r="A20" s="146"/>
      <c r="B20" s="155" t="s">
        <v>46</v>
      </c>
      <c r="C20" s="156"/>
      <c r="D20" s="157"/>
      <c r="E20" s="158" t="e">
        <f>E18*100/$M$17</f>
        <v>#DIV/0!</v>
      </c>
      <c r="F20" s="159"/>
      <c r="G20" s="166" t="e">
        <f>SUM(E20+G19)</f>
        <v>#DIV/0!</v>
      </c>
      <c r="H20" s="167"/>
      <c r="I20" s="166" t="e">
        <f>SUM(G20+I19)</f>
        <v>#DIV/0!</v>
      </c>
      <c r="J20" s="167"/>
      <c r="K20" s="166" t="e">
        <f>SUM(I20+K19)</f>
        <v>#DIV/0!</v>
      </c>
      <c r="L20" s="167"/>
      <c r="M20" s="164"/>
      <c r="N20" s="165"/>
    </row>
    <row r="21" spans="1:15" x14ac:dyDescent="0.25">
      <c r="J21" s="1"/>
      <c r="K21" s="95"/>
    </row>
    <row r="22" spans="1:15" x14ac:dyDescent="0.25">
      <c r="H22" s="1"/>
      <c r="J22" s="1"/>
      <c r="K22" s="1"/>
      <c r="M22" s="1"/>
    </row>
    <row r="23" spans="1:15" x14ac:dyDescent="0.25">
      <c r="L23" s="95"/>
    </row>
    <row r="24" spans="1:15" x14ac:dyDescent="0.25">
      <c r="A24" s="56"/>
      <c r="B24" s="56"/>
      <c r="C24" s="56"/>
      <c r="D24" s="56"/>
      <c r="E24" s="56"/>
      <c r="F24" s="56"/>
      <c r="G24" s="56"/>
      <c r="H24" s="56"/>
      <c r="I24" s="56"/>
    </row>
    <row r="25" spans="1:15" x14ac:dyDescent="0.25">
      <c r="A25" t="s">
        <v>47</v>
      </c>
      <c r="F25" t="s">
        <v>48</v>
      </c>
    </row>
    <row r="26" spans="1:15" x14ac:dyDescent="0.25">
      <c r="A26" s="132"/>
      <c r="B26" s="132"/>
      <c r="C26" s="132"/>
      <c r="D26" s="132"/>
      <c r="F26" s="132"/>
      <c r="G26" s="132"/>
      <c r="H26" s="132"/>
      <c r="I26" s="132"/>
      <c r="J26" s="132"/>
      <c r="K26" s="69"/>
      <c r="L26" s="69"/>
    </row>
    <row r="27" spans="1:15" x14ac:dyDescent="0.25">
      <c r="A27" s="132"/>
      <c r="B27" s="132"/>
      <c r="C27" s="132"/>
      <c r="D27" s="132"/>
      <c r="F27" s="132"/>
      <c r="G27" s="132"/>
      <c r="H27" s="132"/>
      <c r="I27" s="132"/>
      <c r="J27" s="132"/>
      <c r="K27" s="69"/>
      <c r="L27" s="69"/>
    </row>
  </sheetData>
  <mergeCells count="44">
    <mergeCell ref="B15:D15"/>
    <mergeCell ref="E11:F11"/>
    <mergeCell ref="G11:H11"/>
    <mergeCell ref="I11:J11"/>
    <mergeCell ref="K17:L17"/>
    <mergeCell ref="K11:L11"/>
    <mergeCell ref="B13:D13"/>
    <mergeCell ref="B16:D16"/>
    <mergeCell ref="I17:J17"/>
    <mergeCell ref="B14:D14"/>
    <mergeCell ref="B4:L4"/>
    <mergeCell ref="A1:L3"/>
    <mergeCell ref="B5:L5"/>
    <mergeCell ref="B6:L6"/>
    <mergeCell ref="B7:L7"/>
    <mergeCell ref="A9:N9"/>
    <mergeCell ref="A10:A12"/>
    <mergeCell ref="B10:D12"/>
    <mergeCell ref="E10:J10"/>
    <mergeCell ref="M10:N11"/>
    <mergeCell ref="M18:N20"/>
    <mergeCell ref="G20:H20"/>
    <mergeCell ref="I19:J19"/>
    <mergeCell ref="A26:D26"/>
    <mergeCell ref="F26:J26"/>
    <mergeCell ref="K19:L19"/>
    <mergeCell ref="K20:L20"/>
    <mergeCell ref="I18:J18"/>
    <mergeCell ref="I20:J20"/>
    <mergeCell ref="K18:L18"/>
    <mergeCell ref="A27:D27"/>
    <mergeCell ref="F27:J27"/>
    <mergeCell ref="E17:F17"/>
    <mergeCell ref="B18:D18"/>
    <mergeCell ref="E18:F18"/>
    <mergeCell ref="G17:H17"/>
    <mergeCell ref="G18:H18"/>
    <mergeCell ref="A17:A20"/>
    <mergeCell ref="B17:D17"/>
    <mergeCell ref="B19:D19"/>
    <mergeCell ref="E19:F19"/>
    <mergeCell ref="B20:D20"/>
    <mergeCell ref="E20:F20"/>
    <mergeCell ref="G19:H19"/>
  </mergeCells>
  <pageMargins left="0.78740157480314965" right="0.51181102362204722" top="0.78740157480314965" bottom="0.78740157480314965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4" customWidth="1"/>
    <col min="2" max="2" width="46.5703125" style="14" customWidth="1"/>
    <col min="3" max="3" width="9.140625" style="14"/>
    <col min="4" max="4" width="12.7109375" style="14" customWidth="1"/>
    <col min="5" max="5" width="15" style="14" customWidth="1"/>
    <col min="6" max="6" width="12.140625" style="14" customWidth="1"/>
    <col min="7" max="7" width="15.85546875" style="14" customWidth="1"/>
    <col min="8" max="16384" width="9.140625" style="14"/>
  </cols>
  <sheetData>
    <row r="1" spans="1:8" ht="31.5" customHeight="1" thickBot="1" x14ac:dyDescent="0.25">
      <c r="A1" s="117" t="s">
        <v>0</v>
      </c>
      <c r="B1" s="118"/>
      <c r="C1" s="118"/>
      <c r="D1" s="118"/>
      <c r="E1" s="118"/>
      <c r="F1" s="118"/>
      <c r="G1" s="119"/>
    </row>
    <row r="2" spans="1:8" ht="13.5" thickBot="1" x14ac:dyDescent="0.25">
      <c r="A2" s="120"/>
      <c r="B2" s="121"/>
      <c r="C2" s="121"/>
      <c r="D2" s="121"/>
      <c r="E2" s="121"/>
      <c r="F2" s="121"/>
      <c r="G2" s="121"/>
    </row>
    <row r="3" spans="1:8" ht="13.5" thickBot="1" x14ac:dyDescent="0.25">
      <c r="A3" s="10" t="s">
        <v>1</v>
      </c>
      <c r="B3" s="208" t="s">
        <v>49</v>
      </c>
      <c r="C3" s="208"/>
      <c r="D3" s="208"/>
      <c r="E3" s="208"/>
      <c r="F3" s="208"/>
      <c r="G3" s="209"/>
      <c r="H3" s="2"/>
    </row>
    <row r="4" spans="1:8" ht="13.5" thickBot="1" x14ac:dyDescent="0.25">
      <c r="A4" s="12" t="s">
        <v>2</v>
      </c>
      <c r="B4" s="214" t="s">
        <v>50</v>
      </c>
      <c r="C4" s="124"/>
      <c r="D4" s="124"/>
      <c r="E4" s="124"/>
      <c r="F4" s="124"/>
      <c r="G4" s="125"/>
    </row>
    <row r="5" spans="1:8" ht="13.5" thickBot="1" x14ac:dyDescent="0.25">
      <c r="A5" s="12" t="s">
        <v>3</v>
      </c>
      <c r="B5" s="203">
        <f>F32</f>
        <v>0</v>
      </c>
      <c r="C5" s="126"/>
      <c r="D5" s="126"/>
      <c r="E5" s="126"/>
      <c r="F5" s="126"/>
      <c r="G5" s="127"/>
    </row>
    <row r="6" spans="1:8" ht="13.5" thickBot="1" x14ac:dyDescent="0.25">
      <c r="A6" s="11" t="s">
        <v>4</v>
      </c>
      <c r="B6" s="204">
        <v>0.2056</v>
      </c>
      <c r="C6" s="128"/>
      <c r="D6" s="128"/>
      <c r="E6" s="128"/>
      <c r="F6" s="128"/>
      <c r="G6" s="129"/>
    </row>
    <row r="7" spans="1:8" ht="13.5" thickBot="1" x14ac:dyDescent="0.25">
      <c r="A7" s="130"/>
      <c r="B7" s="131"/>
      <c r="C7" s="131"/>
      <c r="D7" s="131"/>
      <c r="E7" s="131"/>
      <c r="F7" s="131"/>
      <c r="G7" s="131"/>
    </row>
    <row r="8" spans="1:8" ht="13.5" thickBot="1" x14ac:dyDescent="0.25">
      <c r="A8" s="15" t="s">
        <v>5</v>
      </c>
      <c r="B8" s="64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8" t="s">
        <v>11</v>
      </c>
    </row>
    <row r="9" spans="1:8" x14ac:dyDescent="0.2">
      <c r="A9" s="19">
        <v>1</v>
      </c>
      <c r="B9" s="213" t="s">
        <v>12</v>
      </c>
      <c r="C9" s="213"/>
      <c r="D9" s="213"/>
      <c r="E9" s="213"/>
      <c r="F9" s="213"/>
      <c r="G9" s="213"/>
    </row>
    <row r="10" spans="1:8" ht="26.25" thickBot="1" x14ac:dyDescent="0.25">
      <c r="A10" s="20" t="s">
        <v>13</v>
      </c>
      <c r="B10" s="21" t="s">
        <v>51</v>
      </c>
      <c r="C10" s="35" t="s">
        <v>26</v>
      </c>
      <c r="D10" s="22">
        <v>2.88</v>
      </c>
      <c r="E10" s="23"/>
      <c r="F10" s="24">
        <f>ROUND(D10*E10,2)</f>
        <v>0</v>
      </c>
      <c r="G10" s="25" t="e">
        <f>F10*100/$F$32</f>
        <v>#DIV/0!</v>
      </c>
    </row>
    <row r="11" spans="1:8" ht="13.5" thickBot="1" x14ac:dyDescent="0.25">
      <c r="A11" s="15" t="s">
        <v>15</v>
      </c>
      <c r="B11" s="210" t="s">
        <v>16</v>
      </c>
      <c r="C11" s="210"/>
      <c r="D11" s="210"/>
      <c r="E11" s="210"/>
      <c r="F11" s="26">
        <f>SUM(F10:F10)</f>
        <v>0</v>
      </c>
      <c r="G11" s="27" t="e">
        <f>F11*G32/F32</f>
        <v>#DIV/0!</v>
      </c>
    </row>
    <row r="12" spans="1:8" ht="13.5" thickBot="1" x14ac:dyDescent="0.25">
      <c r="A12" s="207"/>
      <c r="B12" s="207"/>
      <c r="C12" s="207"/>
      <c r="D12" s="207"/>
      <c r="E12" s="207"/>
      <c r="F12" s="207"/>
      <c r="G12" s="207"/>
    </row>
    <row r="13" spans="1:8" ht="13.5" thickBot="1" x14ac:dyDescent="0.25">
      <c r="A13" s="28">
        <v>2</v>
      </c>
      <c r="B13" s="211" t="s">
        <v>52</v>
      </c>
      <c r="C13" s="211"/>
      <c r="D13" s="211"/>
      <c r="E13" s="211"/>
      <c r="F13" s="211"/>
      <c r="G13" s="212"/>
    </row>
    <row r="14" spans="1:8" ht="51" x14ac:dyDescent="0.2">
      <c r="A14" s="29" t="s">
        <v>17</v>
      </c>
      <c r="B14" s="46" t="s">
        <v>22</v>
      </c>
      <c r="C14" s="45" t="s">
        <v>53</v>
      </c>
      <c r="D14" s="30">
        <v>627.75</v>
      </c>
      <c r="E14" s="31"/>
      <c r="F14" s="24">
        <f>ROUND(D14*E14,2)</f>
        <v>0</v>
      </c>
      <c r="G14" s="32" t="e">
        <f t="shared" ref="G14:G19" si="0">F14*100/$F$32</f>
        <v>#DIV/0!</v>
      </c>
    </row>
    <row r="15" spans="1:8" ht="25.5" x14ac:dyDescent="0.2">
      <c r="A15" s="29" t="s">
        <v>19</v>
      </c>
      <c r="B15" s="46" t="s">
        <v>54</v>
      </c>
      <c r="C15" s="45" t="s">
        <v>55</v>
      </c>
      <c r="D15" s="30">
        <v>29441.48</v>
      </c>
      <c r="E15" s="31"/>
      <c r="F15" s="24">
        <f>ROUND(D15*E15,2)</f>
        <v>0</v>
      </c>
      <c r="G15" s="32" t="e">
        <f t="shared" si="0"/>
        <v>#DIV/0!</v>
      </c>
    </row>
    <row r="16" spans="1:8" ht="25.5" x14ac:dyDescent="0.2">
      <c r="A16" s="29" t="s">
        <v>20</v>
      </c>
      <c r="B16" s="46" t="s">
        <v>56</v>
      </c>
      <c r="C16" s="35" t="s">
        <v>26</v>
      </c>
      <c r="D16" s="30">
        <v>4050</v>
      </c>
      <c r="E16" s="31"/>
      <c r="F16" s="24">
        <f>ROUND(D16*E16,2)</f>
        <v>0</v>
      </c>
      <c r="G16" s="32" t="e">
        <f t="shared" si="0"/>
        <v>#DIV/0!</v>
      </c>
    </row>
    <row r="17" spans="1:8" x14ac:dyDescent="0.2">
      <c r="A17" s="29" t="s">
        <v>57</v>
      </c>
      <c r="B17" s="46" t="s">
        <v>58</v>
      </c>
      <c r="C17" s="35" t="s">
        <v>26</v>
      </c>
      <c r="D17" s="30">
        <v>4050</v>
      </c>
      <c r="E17" s="31"/>
      <c r="F17" s="24">
        <f>ROUND(D17*E17,2)</f>
        <v>0</v>
      </c>
      <c r="G17" s="32" t="e">
        <f t="shared" si="0"/>
        <v>#DIV/0!</v>
      </c>
    </row>
    <row r="18" spans="1:8" ht="51" x14ac:dyDescent="0.2">
      <c r="A18" s="29" t="s">
        <v>59</v>
      </c>
      <c r="B18" s="46" t="s">
        <v>29</v>
      </c>
      <c r="C18" s="45" t="s">
        <v>53</v>
      </c>
      <c r="D18" s="30">
        <v>162</v>
      </c>
      <c r="E18" s="31"/>
      <c r="F18" s="24">
        <f t="shared" ref="F18:F19" si="1">ROUND(D18*E18,2)</f>
        <v>0</v>
      </c>
      <c r="G18" s="32" t="e">
        <f t="shared" si="0"/>
        <v>#DIV/0!</v>
      </c>
    </row>
    <row r="19" spans="1:8" ht="39" thickBot="1" x14ac:dyDescent="0.25">
      <c r="A19" s="29" t="s">
        <v>60</v>
      </c>
      <c r="B19" s="46" t="s">
        <v>61</v>
      </c>
      <c r="C19" s="45" t="s">
        <v>55</v>
      </c>
      <c r="D19" s="30">
        <v>7597.8</v>
      </c>
      <c r="E19" s="31"/>
      <c r="F19" s="24">
        <f t="shared" si="1"/>
        <v>0</v>
      </c>
      <c r="G19" s="32" t="e">
        <f t="shared" si="0"/>
        <v>#DIV/0!</v>
      </c>
    </row>
    <row r="20" spans="1:8" ht="15.75" customHeight="1" thickBot="1" x14ac:dyDescent="0.25">
      <c r="A20" s="15" t="s">
        <v>62</v>
      </c>
      <c r="B20" s="210" t="s">
        <v>16</v>
      </c>
      <c r="C20" s="210"/>
      <c r="D20" s="210"/>
      <c r="E20" s="210"/>
      <c r="F20" s="26">
        <f>SUM(F14:F19)</f>
        <v>0</v>
      </c>
      <c r="G20" s="27" t="e">
        <f>F20*100/F32</f>
        <v>#DIV/0!</v>
      </c>
    </row>
    <row r="21" spans="1:8" ht="13.5" thickBot="1" x14ac:dyDescent="0.25">
      <c r="A21" s="207"/>
      <c r="B21" s="207"/>
      <c r="C21" s="207"/>
      <c r="D21" s="207"/>
      <c r="E21" s="207"/>
      <c r="F21" s="207"/>
      <c r="G21" s="207"/>
    </row>
    <row r="22" spans="1:8" ht="13.5" thickBot="1" x14ac:dyDescent="0.25">
      <c r="A22" s="28">
        <v>3</v>
      </c>
      <c r="B22" s="211" t="s">
        <v>63</v>
      </c>
      <c r="C22" s="211"/>
      <c r="D22" s="211"/>
      <c r="E22" s="211"/>
      <c r="F22" s="211"/>
      <c r="G22" s="212"/>
    </row>
    <row r="23" spans="1:8" ht="38.25" x14ac:dyDescent="0.2">
      <c r="A23" s="34" t="s">
        <v>21</v>
      </c>
      <c r="B23" s="47" t="s">
        <v>64</v>
      </c>
      <c r="C23" s="35" t="s">
        <v>26</v>
      </c>
      <c r="D23" s="36">
        <v>129.6</v>
      </c>
      <c r="E23" s="36"/>
      <c r="F23" s="24">
        <f>ROUND(D23*E23,2)</f>
        <v>0</v>
      </c>
      <c r="G23" s="25" t="e">
        <f t="shared" ref="G23:G27" si="2">F23*100/$F$32</f>
        <v>#DIV/0!</v>
      </c>
    </row>
    <row r="24" spans="1:8" ht="38.25" x14ac:dyDescent="0.2">
      <c r="A24" s="34" t="s">
        <v>23</v>
      </c>
      <c r="B24" s="47" t="s">
        <v>64</v>
      </c>
      <c r="C24" s="35" t="s">
        <v>26</v>
      </c>
      <c r="D24" s="37">
        <v>112.59</v>
      </c>
      <c r="E24" s="36"/>
      <c r="F24" s="24">
        <f t="shared" ref="F24:F29" si="3">ROUND(D24*E24,2)</f>
        <v>0</v>
      </c>
      <c r="G24" s="25" t="e">
        <f t="shared" si="2"/>
        <v>#DIV/0!</v>
      </c>
    </row>
    <row r="25" spans="1:8" ht="25.5" x14ac:dyDescent="0.2">
      <c r="A25" s="33" t="s">
        <v>65</v>
      </c>
      <c r="B25" s="48" t="s">
        <v>66</v>
      </c>
      <c r="C25" s="35" t="s">
        <v>26</v>
      </c>
      <c r="D25" s="22">
        <v>7.56</v>
      </c>
      <c r="E25" s="38"/>
      <c r="F25" s="24">
        <f t="shared" si="3"/>
        <v>0</v>
      </c>
      <c r="G25" s="25" t="e">
        <f t="shared" si="2"/>
        <v>#DIV/0!</v>
      </c>
    </row>
    <row r="26" spans="1:8" ht="25.5" x14ac:dyDescent="0.2">
      <c r="A26" s="34" t="s">
        <v>24</v>
      </c>
      <c r="B26" s="48" t="s">
        <v>33</v>
      </c>
      <c r="C26" s="20" t="s">
        <v>32</v>
      </c>
      <c r="D26" s="22">
        <v>190</v>
      </c>
      <c r="E26" s="38"/>
      <c r="F26" s="24">
        <f t="shared" si="3"/>
        <v>0</v>
      </c>
      <c r="G26" s="25" t="e">
        <f t="shared" si="2"/>
        <v>#DIV/0!</v>
      </c>
    </row>
    <row r="27" spans="1:8" ht="38.25" x14ac:dyDescent="0.2">
      <c r="A27" s="34" t="s">
        <v>67</v>
      </c>
      <c r="B27" s="48" t="s">
        <v>68</v>
      </c>
      <c r="C27" s="20" t="s">
        <v>32</v>
      </c>
      <c r="D27" s="22">
        <v>4</v>
      </c>
      <c r="E27" s="38"/>
      <c r="F27" s="24">
        <f t="shared" si="3"/>
        <v>0</v>
      </c>
      <c r="G27" s="25" t="e">
        <f t="shared" si="2"/>
        <v>#DIV/0!</v>
      </c>
    </row>
    <row r="28" spans="1:8" ht="38.25" x14ac:dyDescent="0.2">
      <c r="A28" s="33" t="s">
        <v>69</v>
      </c>
      <c r="B28" s="47" t="s">
        <v>70</v>
      </c>
      <c r="C28" s="20" t="s">
        <v>32</v>
      </c>
      <c r="D28" s="37">
        <v>6</v>
      </c>
      <c r="E28" s="36"/>
      <c r="F28" s="24">
        <f t="shared" si="3"/>
        <v>0</v>
      </c>
      <c r="G28" s="53" t="e">
        <f>F28*100/$F$32</f>
        <v>#DIV/0!</v>
      </c>
    </row>
    <row r="29" spans="1:8" ht="39" thickBot="1" x14ac:dyDescent="0.25">
      <c r="A29" s="34" t="s">
        <v>71</v>
      </c>
      <c r="B29" s="50" t="s">
        <v>72</v>
      </c>
      <c r="C29" s="20" t="s">
        <v>32</v>
      </c>
      <c r="D29" s="51">
        <v>1</v>
      </c>
      <c r="E29" s="52"/>
      <c r="F29" s="24">
        <f t="shared" si="3"/>
        <v>0</v>
      </c>
      <c r="G29" s="53" t="e">
        <f>F29*100/$F$32</f>
        <v>#DIV/0!</v>
      </c>
    </row>
    <row r="30" spans="1:8" ht="13.5" thickBot="1" x14ac:dyDescent="0.25">
      <c r="A30" s="15" t="s">
        <v>71</v>
      </c>
      <c r="B30" s="210" t="s">
        <v>16</v>
      </c>
      <c r="C30" s="210"/>
      <c r="D30" s="210"/>
      <c r="E30" s="210"/>
      <c r="F30" s="26">
        <f>SUM(F23:F29)</f>
        <v>0</v>
      </c>
      <c r="G30" s="27" t="e">
        <f>F30*100/$F$32</f>
        <v>#DIV/0!</v>
      </c>
    </row>
    <row r="31" spans="1:8" ht="19.5" customHeight="1" thickBot="1" x14ac:dyDescent="0.25">
      <c r="A31" s="207"/>
      <c r="B31" s="207"/>
      <c r="C31" s="207"/>
      <c r="D31" s="207"/>
      <c r="E31" s="207"/>
      <c r="F31" s="207"/>
      <c r="G31" s="207"/>
    </row>
    <row r="32" spans="1:8" ht="13.5" thickBot="1" x14ac:dyDescent="0.25">
      <c r="A32" s="205" t="s">
        <v>34</v>
      </c>
      <c r="B32" s="206"/>
      <c r="C32" s="206"/>
      <c r="D32" s="206"/>
      <c r="E32" s="206"/>
      <c r="F32" s="17">
        <f>SUM(F30+F20+F11)</f>
        <v>0</v>
      </c>
      <c r="G32" s="39" t="e">
        <f>F32*100/$F$32</f>
        <v>#DIV/0!</v>
      </c>
      <c r="H32" s="40"/>
    </row>
    <row r="33" spans="1:7" x14ac:dyDescent="0.2">
      <c r="A33" s="41"/>
      <c r="B33" s="42"/>
      <c r="C33" s="42"/>
      <c r="D33" s="42"/>
      <c r="E33" s="42"/>
      <c r="F33" s="43"/>
      <c r="G33" s="44"/>
    </row>
    <row r="34" spans="1:7" x14ac:dyDescent="0.2">
      <c r="A34" s="43"/>
      <c r="B34" s="43"/>
      <c r="C34" s="43"/>
      <c r="D34" s="43"/>
      <c r="E34" s="43"/>
      <c r="F34" s="43"/>
      <c r="G34" s="44"/>
    </row>
    <row r="35" spans="1:7" x14ac:dyDescent="0.2">
      <c r="A35" s="43"/>
      <c r="B35" s="43"/>
      <c r="C35" s="43"/>
      <c r="D35" s="43"/>
      <c r="E35" s="43"/>
      <c r="F35" s="43"/>
      <c r="G35" s="44"/>
    </row>
    <row r="36" spans="1:7" x14ac:dyDescent="0.2">
      <c r="A36" s="43"/>
      <c r="B36" s="43"/>
      <c r="C36" s="43"/>
      <c r="D36" s="43"/>
      <c r="E36" s="43"/>
      <c r="F36" s="43"/>
      <c r="G36" s="44"/>
    </row>
    <row r="37" spans="1:7" ht="15.75" customHeight="1" x14ac:dyDescent="0.2">
      <c r="A37" s="44"/>
      <c r="B37" s="44"/>
      <c r="C37" s="44"/>
      <c r="D37" s="44"/>
      <c r="E37" s="44"/>
      <c r="F37" s="44"/>
      <c r="G37" s="44"/>
    </row>
    <row r="38" spans="1:7" ht="15.75" customHeight="1" x14ac:dyDescent="0.2">
      <c r="A38" s="44"/>
      <c r="B38" s="44"/>
      <c r="C38" s="44"/>
      <c r="D38" s="44"/>
      <c r="E38" s="43"/>
      <c r="F38" s="44"/>
      <c r="G38" s="44"/>
    </row>
    <row r="39" spans="1:7" x14ac:dyDescent="0.2">
      <c r="A39" s="44"/>
      <c r="B39" s="44"/>
      <c r="C39" s="44"/>
      <c r="D39" s="44"/>
      <c r="E39" s="44"/>
      <c r="F39" s="44"/>
      <c r="G39" s="44"/>
    </row>
    <row r="40" spans="1:7" x14ac:dyDescent="0.2">
      <c r="A40" s="44"/>
      <c r="B40" s="44"/>
      <c r="C40" s="44"/>
      <c r="D40" s="44"/>
      <c r="E40" s="44"/>
      <c r="F40" s="44"/>
      <c r="G40" s="44"/>
    </row>
    <row r="41" spans="1:7" x14ac:dyDescent="0.2">
      <c r="A41" s="44"/>
      <c r="B41" s="44"/>
      <c r="C41" s="44"/>
      <c r="D41" s="44"/>
      <c r="E41" s="44"/>
      <c r="F41" s="44"/>
      <c r="G41" s="44"/>
    </row>
    <row r="42" spans="1:7" x14ac:dyDescent="0.2">
      <c r="A42" s="44"/>
      <c r="B42" s="44"/>
      <c r="C42" s="44"/>
      <c r="D42" s="44"/>
      <c r="E42" s="44"/>
      <c r="F42" s="44"/>
      <c r="G42" s="44"/>
    </row>
    <row r="43" spans="1:7" x14ac:dyDescent="0.2">
      <c r="A43" s="44"/>
      <c r="B43" s="44"/>
      <c r="C43" s="44"/>
      <c r="D43" s="44"/>
      <c r="E43" s="44"/>
      <c r="F43" s="44"/>
      <c r="G43" s="44"/>
    </row>
    <row r="44" spans="1:7" x14ac:dyDescent="0.2">
      <c r="A44" s="44"/>
      <c r="B44" s="44"/>
      <c r="C44" s="44"/>
      <c r="D44" s="44"/>
      <c r="E44" s="44"/>
      <c r="F44" s="44"/>
      <c r="G44" s="44"/>
    </row>
    <row r="45" spans="1:7" x14ac:dyDescent="0.2">
      <c r="A45" s="44"/>
      <c r="B45" s="44"/>
      <c r="C45" s="44"/>
      <c r="D45" s="44"/>
      <c r="E45" s="44"/>
      <c r="F45" s="44"/>
      <c r="G45" s="44"/>
    </row>
    <row r="46" spans="1:7" x14ac:dyDescent="0.2">
      <c r="A46" s="44"/>
      <c r="B46" s="44"/>
      <c r="C46" s="44"/>
      <c r="D46" s="44"/>
      <c r="E46" s="44"/>
      <c r="F46" s="44"/>
      <c r="G46" s="44"/>
    </row>
    <row r="47" spans="1:7" x14ac:dyDescent="0.2">
      <c r="A47" s="44"/>
      <c r="B47" s="44"/>
      <c r="C47" s="44"/>
      <c r="D47" s="44"/>
      <c r="E47" s="44"/>
      <c r="F47" s="44"/>
      <c r="G47" s="44"/>
    </row>
    <row r="48" spans="1:7" x14ac:dyDescent="0.2">
      <c r="A48" s="44"/>
      <c r="B48" s="44"/>
      <c r="C48" s="44"/>
      <c r="D48" s="44"/>
      <c r="E48" s="44"/>
      <c r="F48" s="44"/>
      <c r="G48" s="44"/>
    </row>
  </sheetData>
  <mergeCells count="17">
    <mergeCell ref="B4:G4"/>
    <mergeCell ref="B5:G5"/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User</cp:lastModifiedBy>
  <cp:revision/>
  <cp:lastPrinted>2022-01-20T11:08:00Z</cp:lastPrinted>
  <dcterms:created xsi:type="dcterms:W3CDTF">2015-12-07T12:00:04Z</dcterms:created>
  <dcterms:modified xsi:type="dcterms:W3CDTF">2022-02-24T12:02:40Z</dcterms:modified>
  <cp:category/>
  <cp:contentStatus/>
</cp:coreProperties>
</file>