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Processo nº 3-2022 - Terraplanagem - Morro Grande x Timbe do Sul 3.500m\Planilhas\"/>
    </mc:Choice>
  </mc:AlternateContent>
  <xr:revisionPtr revIDLastSave="0" documentId="13_ncr:1_{71313DA7-FFDD-4317-BFF4-26D26B296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'!$AF$8)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18" i="3"/>
  <c r="F17" i="3"/>
  <c r="F38" i="3"/>
  <c r="F37" i="3"/>
  <c r="F33" i="3"/>
  <c r="F34" i="3"/>
  <c r="F35" i="3"/>
  <c r="F36" i="3"/>
  <c r="F39" i="3"/>
  <c r="F40" i="3"/>
  <c r="F41" i="3"/>
  <c r="F42" i="3"/>
  <c r="F43" i="3"/>
  <c r="F44" i="3"/>
  <c r="F25" i="3"/>
  <c r="F16" i="3"/>
  <c r="F19" i="3"/>
  <c r="B15" i="4" l="1"/>
  <c r="F15" i="3"/>
  <c r="F29" i="3"/>
  <c r="F30" i="3"/>
  <c r="F31" i="3"/>
  <c r="F32" i="3"/>
  <c r="F45" i="3" l="1"/>
  <c r="O15" i="4" s="1"/>
  <c r="G15" i="4" s="1"/>
  <c r="F10" i="3" l="1"/>
  <c r="B14" i="4" l="1"/>
  <c r="F23" i="3" l="1"/>
  <c r="F14" i="3"/>
  <c r="F26" i="3" l="1"/>
  <c r="F20" i="3"/>
  <c r="B13" i="4"/>
  <c r="B12" i="4"/>
  <c r="B7" i="4"/>
  <c r="B5" i="4"/>
  <c r="B4" i="4"/>
  <c r="O13" i="4" l="1"/>
  <c r="O14" i="4"/>
  <c r="M14" i="4" s="1"/>
  <c r="M16" i="4" s="1"/>
  <c r="F11" i="3"/>
  <c r="F47" i="3" s="1"/>
  <c r="G25" i="3" s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G44" i="3" l="1"/>
  <c r="G26" i="3"/>
  <c r="G45" i="3"/>
  <c r="I13" i="4"/>
  <c r="I16" i="4" s="1"/>
  <c r="K13" i="4"/>
  <c r="K16" i="4" s="1"/>
  <c r="G20" i="3"/>
  <c r="O12" i="4"/>
  <c r="E12" i="4" s="1"/>
  <c r="F30" i="1"/>
  <c r="G33" i="3" l="1"/>
  <c r="G37" i="3"/>
  <c r="G41" i="3"/>
  <c r="G36" i="3"/>
  <c r="G34" i="3"/>
  <c r="G38" i="3"/>
  <c r="G42" i="3"/>
  <c r="G35" i="3"/>
  <c r="G39" i="3"/>
  <c r="G43" i="3"/>
  <c r="G40" i="3"/>
  <c r="G16" i="3"/>
  <c r="G17" i="3"/>
  <c r="G18" i="3"/>
  <c r="G19" i="3"/>
  <c r="G15" i="3"/>
  <c r="G10" i="3"/>
  <c r="E16" i="4"/>
  <c r="E17" i="4" s="1"/>
  <c r="G24" i="3"/>
  <c r="G47" i="3"/>
  <c r="G11" i="3" s="1"/>
  <c r="G23" i="3"/>
  <c r="B5" i="3"/>
  <c r="B6" i="4" s="1"/>
  <c r="G14" i="3"/>
  <c r="G29" i="3"/>
  <c r="G31" i="3"/>
  <c r="G32" i="3"/>
  <c r="G30" i="3"/>
  <c r="G16" i="4"/>
  <c r="O16" i="4"/>
  <c r="I18" i="4" s="1"/>
  <c r="G17" i="4" l="1"/>
  <c r="I17" i="4" s="1"/>
  <c r="K17" i="4" s="1"/>
  <c r="M17" i="4" s="1"/>
  <c r="K18" i="4"/>
  <c r="P15" i="4"/>
  <c r="G18" i="4"/>
  <c r="P14" i="4"/>
  <c r="M18" i="4"/>
  <c r="E18" i="4"/>
  <c r="P12" i="4"/>
  <c r="P13" i="4"/>
  <c r="E19" i="4"/>
  <c r="F11" i="1"/>
  <c r="G19" i="4" l="1"/>
  <c r="I19" i="4" s="1"/>
  <c r="F20" i="1"/>
  <c r="K19" i="4" l="1"/>
  <c r="M19" i="4" s="1"/>
  <c r="F32" i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<sst xmlns="http://schemas.openxmlformats.org/spreadsheetml/2006/main" count="203" uniqueCount="119">
  <si>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</si>
  <si>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</si>
  <si>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</si>
  <si>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</si>
  <si>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</si>
  <si>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</si>
  <si>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</si>
  <si>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</si>
  <si>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</si>
  <si>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</si>
  <si>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</si>
  <si>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</si>
  <si>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</si>
  <si>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</si>
  <si>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PLACA DE OBRA</t>
  </si>
  <si>
    <t>M2</t>
  </si>
  <si>
    <t>1.2</t>
  </si>
  <si>
    <t>TOTAL DO ITEM</t>
  </si>
  <si>
    <t>2.1</t>
  </si>
  <si>
    <t>M3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</si>
  <si>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</si>
  <si>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</si>
  <si>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</si>
  <si>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</si>
  <si>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</si>
  <si>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</si>
  <si>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4.1</t>
  </si>
  <si>
    <t>M²</t>
  </si>
  <si>
    <t>4.2</t>
  </si>
  <si>
    <t>4.3</t>
  </si>
  <si>
    <t>EXECUÇÃO DE PAVIMENTO COM APLICAÇÃO DE CONCRETO ASFÁLTICO, CAMADA DE ROLAMENTO - EXCLUSIVE CARGA E TRANSPORTE. AF_11/2019</t>
  </si>
  <si>
    <t>4.4</t>
  </si>
  <si>
    <t>4.5</t>
  </si>
  <si>
    <t>M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</si>
  <si>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</si>
  <si>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</si>
  <si>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</si>
  <si>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</si>
  <si>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</si>
  <si>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</si>
  <si>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</si>
  <si>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</si>
  <si>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</si>
  <si>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</si>
  <si>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</si>
  <si>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</si>
  <si>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</si>
  <si>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</si>
  <si>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</si>
  <si>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Prefeitura Municipal de Morro Grande</t>
  </si>
  <si>
    <t>Responsável Técnico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</si>
  <si>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</si>
  <si>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</si>
  <si>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</si>
  <si>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</si>
  <si>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</si>
  <si>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</si>
  <si>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</si>
  <si>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</si>
  <si>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</si>
  <si>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</si>
  <si>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</si>
  <si>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</si>
  <si>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</si>
  <si>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</si>
  <si>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</si>
  <si>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</si>
  <si>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</si>
  <si>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</si>
  <si>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</si>
  <si>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</si>
  <si>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</si>
  <si>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</si>
  <si>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</si>
  <si>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</si>
  <si>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MÊS 04</t>
  </si>
  <si>
    <t>MORRO GRANDE-SC/TIMBÉ DO SUL-SC</t>
  </si>
  <si>
    <t>Limpeza mecanizada da camada vegetal</t>
  </si>
  <si>
    <t>ESCAVAÇÃO VERTICAL A CÉU ABERTO, EM OBRAS DE INFRAESTRUTURA, INCLUINDO CARGA, DESCARGA E TRANSPORTE, EM SOLO DE 1ª CATEGORIA COM ESCAVADEIRA HIDRÁULICA (CAÇAMBA: 0,8 M³ / 111HP), FROTA DE 4 CAMINHÕES BASCULANTES DE 18 M³, DMT DE 2 KM E VELOCIDADE MÉDIA 19KM/H. AF_05/2020</t>
  </si>
  <si>
    <t>REGULARIZAÇÃO E COMPACTAÇÃO DE SUBLEITO DE SOLO  PREDOMINANTEMENTE ARGILOSO. AF_11/2019</t>
  </si>
  <si>
    <t>EXECUÇÃO E COMPACTAÇÃO DE  SUB BASE PARA PAVIMENTAÇÃO DE SEIXO (com escavadeira) - EXCLUSIVE SEIXO CARGA E TRANSPORTE. SEIXO FORNECIDO PELA PREFEITURA MUNICIPAL DE MORRO GRANDE, LOCALIZADO EM TRÊS BARRAS, PRÓXIMO AO RESTAURANTE LONGARETTI</t>
  </si>
  <si>
    <t>Transporte com caminhão basculante de 14 m³ - rodovia pavimentada</t>
  </si>
  <si>
    <t>Transporte com caminhão basculante de 14 m³ - rodovia Leito Natural</t>
  </si>
  <si>
    <t>t.km</t>
  </si>
  <si>
    <t>REMOÇÃO E LIMPEZA</t>
  </si>
  <si>
    <t>TERRAPLENAGEM</t>
  </si>
  <si>
    <t>DRENAGEM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</si>
  <si>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</si>
  <si>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</si>
  <si>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</si>
  <si>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</si>
  <si>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</si>
  <si>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</si>
  <si>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</si>
  <si>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</si>
  <si>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</si>
  <si>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</si>
  <si>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</si>
  <si>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</si>
  <si>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ESCAVAÇÃO MECANIZADA DE VALA COM PROF. ATÉ 1,5 M(MÉDIA ENTRE MONTANTE E JUSANTE/UMA COMPOSIÇÃO POR TRECHO), COM ESCAVADEIRA HIDRÁULICA (0,8 M3), LARG. DE 1,5M A 2,5 M, EM SOLO DE 1A CATEGORIA, LOCAIS COM BAIXO NÍVEL DE INTERFERÊNCIA. AF_02/2021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</si>
  <si>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</si>
  <si>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Corpo de BSTC D = 0,60 m PA2 - areia, brita e pedra de mão comerciais</t>
  </si>
  <si>
    <t>Boca de BSTC D = 0,60 m - esconsidade 0° - areia e brita comerciais - alas retas</t>
  </si>
  <si>
    <t>Corpo de BSTC D = 0,80 m PA2 - areia, brita e pedra de mão comerciais</t>
  </si>
  <si>
    <t>Boca de BSTC D = 0,80 m - esconsidade 0° - areia e brita comerciais - alas retas</t>
  </si>
  <si>
    <t>Boca BSTC D = 0,80 m - esconsidade 0° - areia e brita comerciais - alas esconsas</t>
  </si>
  <si>
    <t>Corpo de BSTC D = 1,00 m PA2 - areia, brita e pedra de mão comerciais</t>
  </si>
  <si>
    <t>Boca de BSTC D = 1,00 m - esconsidade 0° - areia e brita comerciais - alas retas</t>
  </si>
  <si>
    <t>Boca BSTC D = 1,00 m - esconsidade 0° - areia e brita comerciais - alas esconsas</t>
  </si>
  <si>
    <t>Corpo de BDTC D = 1,20 m PA2 - areia, brita e pedra de mão comerciais</t>
  </si>
  <si>
    <t>Boca de BDTC D = 1,20 m - esconsidade 0° - areia e brita comerciais - alas retas</t>
  </si>
  <si>
    <t>Boca de BDTC D = 1,20 m - esconsidade 0° - areia e brita comerciais - alas esconsas</t>
  </si>
  <si>
    <t>Remoção de tubos de concreto com diâmetro de 0,40 m a 1,00 m em valas e bueiros</t>
  </si>
  <si>
    <t>ASSENTAMENTO DE TUBO DE CONCRETO PARA REDES COLETORAS DE ÁGUAS PLUVIAIS, DIÂMETRO DE 600 MM, JUNTA RÍGIDA, INSTALADO EM LOCAL COM BAIXO NÍVEL DE INTERFERÊNCIAS (NÃO INCLUI FORNECIMENTO). AF_12/2015</t>
  </si>
  <si>
    <t>TUBO DE CONCRETO SIMPLES PARA AGUAS PLUVIAIS, CLASSE PS1, COM ENCAIXE MACHO E FEMEA, DIAMETRO NOMINAL DE 600 MM</t>
  </si>
  <si>
    <t>m</t>
  </si>
  <si>
    <t>un</t>
  </si>
  <si>
    <t>MÊS 05</t>
  </si>
  <si>
    <t>TERRAPLENAGEM, DRENAGEM E ATERRO DA ESTRADA DO PICADÃO - ESTACA INICIAL 0=PP SE SITUA NA DIVISA COM O MUNICÍPIO DE TIMBÉ DO SUL, ATÉ A ESTACA 175+0,00m, LOCALIZADO NO PICADÃO – PRÓXIMO A TRAVESSIA DA ESTRADA NA REGIÃO DE MATA ADENSADA. EXTENSÃO TOTAL.: 3.500,00 METROS LINEARES - ÁREA ÚTIL DOS SERVIÇOS.: 42.000,00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</si>
</sst>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4" fontId="3" fillId="4" borderId="41" xfId="1" applyNumberFormat="1" applyFont="1" applyFill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 wrapText="1"/>
    </xf>
    <xf numFmtId="2" fontId="3" fillId="4" borderId="44" xfId="1" applyNumberFormat="1" applyFont="1" applyFill="1" applyBorder="1" applyAlignment="1">
      <alignment horizontal="center" vertical="center" wrapText="1"/>
    </xf>
    <xf numFmtId="2" fontId="3" fillId="0" borderId="44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4" fontId="12" fillId="4" borderId="1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2" fontId="8" fillId="0" borderId="3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left"/>
    </xf>
    <xf numFmtId="4" fontId="3" fillId="0" borderId="40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3" borderId="4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2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590550</xdr:colOff>
      <xdr:row>23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22</xdr:row>
      <xdr:rowOff>180975</xdr:rowOff>
    </xdr:from>
    <xdr:to>
      <xdr:col>10</xdr:col>
      <xdr:colOff>0</xdr:colOff>
      <xdr:row>22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zoomScaleNormal="100" workbookViewId="0">
      <selection activeCell="G51" sqref="G51"/>
    </sheetView>
  </sheetViews>
  <sheetFormatPr defaultRowHeight="12.75" x14ac:dyDescent="0.2"/>
  <cols>
    <col min="1" max="1" width="16.28515625" style="14" customWidth="1"/>
    <col min="2" max="2" width="46.5703125" style="14" customWidth="1"/>
    <col min="3" max="3" width="9.140625" style="14"/>
    <col min="4" max="4" width="12.7109375" style="14" customWidth="1"/>
    <col min="5" max="5" width="15" style="14" customWidth="1"/>
    <col min="6" max="6" width="12.140625" style="14" customWidth="1"/>
    <col min="7" max="7" width="15.85546875" style="14" customWidth="1"/>
    <col min="8" max="8" width="9.140625" style="14" customWidth="1"/>
    <col min="9" max="16384" width="9.140625" style="14"/>
  </cols>
  <sheetData>
    <row r="1" spans="1:8" ht="31.5" customHeight="1" thickBot="1" x14ac:dyDescent="0.25">
      <c r="A1" s="106" t="s">
        <v>0</v>
      </c>
      <c r="B1" s="107"/>
      <c r="C1" s="107"/>
      <c r="D1" s="107"/>
      <c r="E1" s="107"/>
      <c r="F1" s="107"/>
      <c r="G1" s="108"/>
    </row>
    <row r="2" spans="1:8" x14ac:dyDescent="0.2">
      <c r="A2" s="109"/>
      <c r="B2" s="110"/>
      <c r="C2" s="110"/>
      <c r="D2" s="110"/>
      <c r="E2" s="110"/>
      <c r="F2" s="110"/>
      <c r="G2" s="110"/>
    </row>
    <row r="3" spans="1:8" ht="56.25" customHeight="1" x14ac:dyDescent="0.2">
      <c r="A3" s="78" t="s">
        <v>1</v>
      </c>
      <c r="B3" s="111" t="s">
        <v>118</v>
      </c>
      <c r="C3" s="112"/>
      <c r="D3" s="112"/>
      <c r="E3" s="112"/>
      <c r="F3" s="112"/>
      <c r="G3" s="112"/>
      <c r="H3" s="57"/>
    </row>
    <row r="4" spans="1:8" x14ac:dyDescent="0.2">
      <c r="A4" s="79" t="s">
        <v>2</v>
      </c>
      <c r="B4" s="113" t="s">
        <v>76</v>
      </c>
      <c r="C4" s="113"/>
      <c r="D4" s="113"/>
      <c r="E4" s="113"/>
      <c r="F4" s="113"/>
      <c r="G4" s="114"/>
    </row>
    <row r="5" spans="1:8" x14ac:dyDescent="0.2">
      <c r="A5" s="79" t="s">
        <v>3</v>
      </c>
      <c r="B5" s="115">
        <f>F47</f>
        <v>0</v>
      </c>
      <c r="C5" s="115"/>
      <c r="D5" s="115"/>
      <c r="E5" s="115"/>
      <c r="F5" s="115"/>
      <c r="G5" s="116"/>
    </row>
    <row r="6" spans="1:8" x14ac:dyDescent="0.2">
      <c r="A6" s="79" t="s">
        <v>4</v>
      </c>
      <c r="B6" s="117">
        <v>0.21870000000000001</v>
      </c>
      <c r="C6" s="117"/>
      <c r="D6" s="117"/>
      <c r="E6" s="117"/>
      <c r="F6" s="117"/>
      <c r="G6" s="118"/>
    </row>
    <row r="7" spans="1:8" x14ac:dyDescent="0.2">
      <c r="A7" s="119"/>
      <c r="B7" s="120"/>
      <c r="C7" s="120"/>
      <c r="D7" s="120"/>
      <c r="E7" s="120"/>
      <c r="F7" s="120"/>
      <c r="G7" s="120"/>
    </row>
    <row r="8" spans="1:8" x14ac:dyDescent="0.2">
      <c r="A8" s="80" t="s">
        <v>5</v>
      </c>
      <c r="B8" s="81" t="s">
        <v>6</v>
      </c>
      <c r="C8" s="80" t="s">
        <v>7</v>
      </c>
      <c r="D8" s="80" t="s">
        <v>8</v>
      </c>
      <c r="E8" s="80" t="s">
        <v>9</v>
      </c>
      <c r="F8" s="80" t="s">
        <v>10</v>
      </c>
      <c r="G8" s="80" t="s">
        <v>11</v>
      </c>
    </row>
    <row r="9" spans="1:8" x14ac:dyDescent="0.2">
      <c r="A9" s="77">
        <v>1</v>
      </c>
      <c r="B9" s="105" t="s">
        <v>12</v>
      </c>
      <c r="C9" s="105"/>
      <c r="D9" s="105"/>
      <c r="E9" s="105"/>
      <c r="F9" s="105"/>
      <c r="G9" s="105"/>
    </row>
    <row r="10" spans="1:8" s="59" customFormat="1" ht="12" x14ac:dyDescent="0.2">
      <c r="A10" s="58" t="s">
        <v>13</v>
      </c>
      <c r="B10" s="82" t="s">
        <v>14</v>
      </c>
      <c r="C10" s="60" t="s">
        <v>15</v>
      </c>
      <c r="D10" s="83">
        <v>2.88</v>
      </c>
      <c r="E10" s="84"/>
      <c r="F10" s="62">
        <f>ROUND(D10*E10,2)</f>
        <v>0</v>
      </c>
      <c r="G10" s="85" t="e">
        <f>F10*100/$F$47</f>
        <v>#DIV/0!</v>
      </c>
    </row>
    <row r="11" spans="1:8" x14ac:dyDescent="0.2">
      <c r="A11" s="80" t="s">
        <v>16</v>
      </c>
      <c r="B11" s="104" t="s">
        <v>17</v>
      </c>
      <c r="C11" s="104"/>
      <c r="D11" s="104"/>
      <c r="E11" s="104"/>
      <c r="F11" s="86">
        <f>SUM(F10:F10)</f>
        <v>0</v>
      </c>
      <c r="G11" s="87" t="e">
        <f>F11*G47/F47</f>
        <v>#DIV/0!</v>
      </c>
      <c r="H11" s="93"/>
    </row>
    <row r="12" spans="1:8" x14ac:dyDescent="0.2">
      <c r="A12" s="102"/>
      <c r="B12" s="102"/>
      <c r="C12" s="102"/>
      <c r="D12" s="102"/>
      <c r="E12" s="102"/>
      <c r="F12" s="102"/>
      <c r="G12" s="102"/>
    </row>
    <row r="13" spans="1:8" x14ac:dyDescent="0.2">
      <c r="A13" s="77">
        <v>2</v>
      </c>
      <c r="B13" s="105" t="s">
        <v>84</v>
      </c>
      <c r="C13" s="105"/>
      <c r="D13" s="105"/>
      <c r="E13" s="105"/>
      <c r="F13" s="105"/>
      <c r="G13" s="105"/>
    </row>
    <row r="14" spans="1:8" s="59" customFormat="1" ht="12" x14ac:dyDescent="0.2">
      <c r="A14" s="60" t="s">
        <v>18</v>
      </c>
      <c r="B14" s="61" t="s">
        <v>77</v>
      </c>
      <c r="C14" s="88" t="s">
        <v>15</v>
      </c>
      <c r="D14" s="84">
        <v>24500</v>
      </c>
      <c r="E14" s="84"/>
      <c r="F14" s="62">
        <f>ROUND(D14*E14,2)</f>
        <v>0</v>
      </c>
      <c r="G14" s="85" t="e">
        <f>F14*100/$F$47</f>
        <v>#DIV/0!</v>
      </c>
    </row>
    <row r="15" spans="1:8" s="59" customFormat="1" ht="84" x14ac:dyDescent="0.2">
      <c r="A15" s="60" t="s">
        <v>20</v>
      </c>
      <c r="B15" s="61" t="s">
        <v>78</v>
      </c>
      <c r="C15" s="88" t="s">
        <v>19</v>
      </c>
      <c r="D15" s="84">
        <v>21647.93</v>
      </c>
      <c r="E15" s="84"/>
      <c r="F15" s="62">
        <f>ROUND(D15*E15,2)</f>
        <v>0</v>
      </c>
      <c r="G15" s="85" t="e">
        <f>F15*100/$F$47</f>
        <v>#DIV/0!</v>
      </c>
    </row>
    <row r="16" spans="1:8" s="59" customFormat="1" ht="36" x14ac:dyDescent="0.2">
      <c r="A16" s="60" t="s">
        <v>21</v>
      </c>
      <c r="B16" s="61" t="s">
        <v>79</v>
      </c>
      <c r="C16" s="88" t="s">
        <v>15</v>
      </c>
      <c r="D16" s="84">
        <v>24500</v>
      </c>
      <c r="E16" s="84"/>
      <c r="F16" s="62">
        <f t="shared" ref="F16:F19" si="0">ROUND(D16*E16,2)</f>
        <v>0</v>
      </c>
      <c r="G16" s="85" t="e">
        <f t="shared" ref="G16:G19" si="1">F16*100/$F$47</f>
        <v>#DIV/0!</v>
      </c>
    </row>
    <row r="17" spans="1:7" s="59" customFormat="1" ht="72" x14ac:dyDescent="0.2">
      <c r="A17" s="60" t="s">
        <v>59</v>
      </c>
      <c r="B17" s="61" t="s">
        <v>80</v>
      </c>
      <c r="C17" s="88" t="s">
        <v>19</v>
      </c>
      <c r="D17" s="84">
        <v>8575</v>
      </c>
      <c r="E17" s="84"/>
      <c r="F17" s="62">
        <f>ROUND(D17*E17,2)</f>
        <v>0</v>
      </c>
      <c r="G17" s="85" t="e">
        <f t="shared" si="1"/>
        <v>#DIV/0!</v>
      </c>
    </row>
    <row r="18" spans="1:7" s="59" customFormat="1" ht="24" x14ac:dyDescent="0.2">
      <c r="A18" s="60" t="s">
        <v>61</v>
      </c>
      <c r="B18" s="61" t="s">
        <v>81</v>
      </c>
      <c r="C18" s="88" t="s">
        <v>83</v>
      </c>
      <c r="D18" s="84">
        <v>150491.26</v>
      </c>
      <c r="E18" s="84"/>
      <c r="F18" s="62">
        <f>ROUND(D18*E18,2)</f>
        <v>0</v>
      </c>
      <c r="G18" s="85" t="e">
        <f t="shared" si="1"/>
        <v>#DIV/0!</v>
      </c>
    </row>
    <row r="19" spans="1:7" s="59" customFormat="1" ht="24" x14ac:dyDescent="0.2">
      <c r="A19" s="60" t="s">
        <v>62</v>
      </c>
      <c r="B19" s="61" t="s">
        <v>82</v>
      </c>
      <c r="C19" s="88" t="s">
        <v>83</v>
      </c>
      <c r="D19" s="84">
        <v>210687.76</v>
      </c>
      <c r="E19" s="84"/>
      <c r="F19" s="62">
        <f t="shared" si="0"/>
        <v>0</v>
      </c>
      <c r="G19" s="85" t="e">
        <f t="shared" si="1"/>
        <v>#DIV/0!</v>
      </c>
    </row>
    <row r="20" spans="1:7" ht="15.75" customHeight="1" x14ac:dyDescent="0.2">
      <c r="A20" s="80" t="s">
        <v>64</v>
      </c>
      <c r="B20" s="104" t="s">
        <v>17</v>
      </c>
      <c r="C20" s="104"/>
      <c r="D20" s="104"/>
      <c r="E20" s="104"/>
      <c r="F20" s="86">
        <f>SUM(F14:F19)</f>
        <v>0</v>
      </c>
      <c r="G20" s="87" t="e">
        <f>F20*100/F47</f>
        <v>#DIV/0!</v>
      </c>
    </row>
    <row r="21" spans="1:7" x14ac:dyDescent="0.2">
      <c r="A21" s="102"/>
      <c r="B21" s="102"/>
      <c r="C21" s="102"/>
      <c r="D21" s="102"/>
      <c r="E21" s="102"/>
      <c r="F21" s="102"/>
      <c r="G21" s="102"/>
    </row>
    <row r="22" spans="1:7" x14ac:dyDescent="0.2">
      <c r="A22" s="77">
        <v>3</v>
      </c>
      <c r="B22" s="105" t="s">
        <v>85</v>
      </c>
      <c r="C22" s="105"/>
      <c r="D22" s="105"/>
      <c r="E22" s="105"/>
      <c r="F22" s="105"/>
      <c r="G22" s="105"/>
    </row>
    <row r="23" spans="1:7" s="59" customFormat="1" ht="72" x14ac:dyDescent="0.2">
      <c r="A23" s="60" t="s">
        <v>22</v>
      </c>
      <c r="B23" s="61" t="s">
        <v>80</v>
      </c>
      <c r="C23" s="58" t="s">
        <v>19</v>
      </c>
      <c r="D23" s="70">
        <v>24498.91</v>
      </c>
      <c r="E23" s="71"/>
      <c r="F23" s="62">
        <f>ROUND(D23*E23,2)</f>
        <v>0</v>
      </c>
      <c r="G23" s="85" t="e">
        <f>F23*100/$F$47</f>
        <v>#DIV/0!</v>
      </c>
    </row>
    <row r="24" spans="1:7" s="59" customFormat="1" ht="24" x14ac:dyDescent="0.2">
      <c r="A24" s="60" t="s">
        <v>24</v>
      </c>
      <c r="B24" s="61" t="s">
        <v>81</v>
      </c>
      <c r="C24" s="58" t="s">
        <v>83</v>
      </c>
      <c r="D24" s="76">
        <v>429955.87</v>
      </c>
      <c r="E24" s="71"/>
      <c r="F24" s="62">
        <f>ROUND(D24*E24,2)</f>
        <v>0</v>
      </c>
      <c r="G24" s="85" t="e">
        <f>F24*100/$F$47</f>
        <v>#DIV/0!</v>
      </c>
    </row>
    <row r="25" spans="1:7" s="59" customFormat="1" ht="24" x14ac:dyDescent="0.2">
      <c r="A25" s="60" t="s">
        <v>67</v>
      </c>
      <c r="B25" s="61" t="s">
        <v>82</v>
      </c>
      <c r="C25" s="58" t="s">
        <v>83</v>
      </c>
      <c r="D25" s="76">
        <v>601938.22</v>
      </c>
      <c r="E25" s="71"/>
      <c r="F25" s="62">
        <f t="shared" ref="F25" si="2">ROUND(D25*E25,2)</f>
        <v>0</v>
      </c>
      <c r="G25" s="85" t="e">
        <f>F25*100/$F$47</f>
        <v>#DIV/0!</v>
      </c>
    </row>
    <row r="26" spans="1:7" x14ac:dyDescent="0.2">
      <c r="A26" s="80" t="s">
        <v>25</v>
      </c>
      <c r="B26" s="104" t="s">
        <v>17</v>
      </c>
      <c r="C26" s="104"/>
      <c r="D26" s="104"/>
      <c r="E26" s="104"/>
      <c r="F26" s="86">
        <f>SUM(F23:F25)</f>
        <v>0</v>
      </c>
      <c r="G26" s="87" t="e">
        <f>F26*100/$F$47</f>
        <v>#DIV/0!</v>
      </c>
    </row>
    <row r="27" spans="1:7" x14ac:dyDescent="0.2">
      <c r="A27" s="102"/>
      <c r="B27" s="102"/>
      <c r="C27" s="102"/>
      <c r="D27" s="102"/>
      <c r="E27" s="102"/>
      <c r="F27" s="102"/>
      <c r="G27" s="102"/>
    </row>
    <row r="28" spans="1:7" x14ac:dyDescent="0.2">
      <c r="A28" s="77">
        <v>4</v>
      </c>
      <c r="B28" s="105" t="s">
        <v>86</v>
      </c>
      <c r="C28" s="105"/>
      <c r="D28" s="105"/>
      <c r="E28" s="105"/>
      <c r="F28" s="105"/>
      <c r="G28" s="105"/>
    </row>
    <row r="29" spans="1:7" s="59" customFormat="1" ht="72" x14ac:dyDescent="0.2">
      <c r="A29" s="60" t="s">
        <v>26</v>
      </c>
      <c r="B29" s="61" t="s">
        <v>99</v>
      </c>
      <c r="C29" s="58" t="s">
        <v>19</v>
      </c>
      <c r="D29" s="70">
        <v>933.68</v>
      </c>
      <c r="E29" s="71"/>
      <c r="F29" s="62">
        <f>ROUND(D29*E29,2)</f>
        <v>0</v>
      </c>
      <c r="G29" s="85" t="e">
        <f>F29*100/$F$47</f>
        <v>#DIV/0!</v>
      </c>
    </row>
    <row r="30" spans="1:7" s="59" customFormat="1" ht="72" x14ac:dyDescent="0.2">
      <c r="A30" s="60" t="s">
        <v>28</v>
      </c>
      <c r="B30" s="61" t="s">
        <v>100</v>
      </c>
      <c r="C30" s="58" t="s">
        <v>19</v>
      </c>
      <c r="D30" s="70">
        <v>577</v>
      </c>
      <c r="E30" s="71"/>
      <c r="F30" s="62">
        <f t="shared" ref="F30:F44" si="3">ROUND(D30*E30,2)</f>
        <v>0</v>
      </c>
      <c r="G30" s="85" t="e">
        <f>F30*100/$F$47</f>
        <v>#DIV/0!</v>
      </c>
    </row>
    <row r="31" spans="1:7" s="59" customFormat="1" ht="24" x14ac:dyDescent="0.2">
      <c r="A31" s="60" t="s">
        <v>29</v>
      </c>
      <c r="B31" s="61" t="s">
        <v>101</v>
      </c>
      <c r="C31" s="58" t="s">
        <v>33</v>
      </c>
      <c r="D31" s="70">
        <v>24</v>
      </c>
      <c r="E31" s="71"/>
      <c r="F31" s="62">
        <f t="shared" si="3"/>
        <v>0</v>
      </c>
      <c r="G31" s="85" t="e">
        <f>F31*100/$F$47</f>
        <v>#DIV/0!</v>
      </c>
    </row>
    <row r="32" spans="1:7" s="59" customFormat="1" ht="24" x14ac:dyDescent="0.2">
      <c r="A32" s="60" t="s">
        <v>31</v>
      </c>
      <c r="B32" s="61" t="s">
        <v>102</v>
      </c>
      <c r="C32" s="58" t="s">
        <v>116</v>
      </c>
      <c r="D32" s="63">
        <v>4</v>
      </c>
      <c r="E32" s="71"/>
      <c r="F32" s="62">
        <f t="shared" si="3"/>
        <v>0</v>
      </c>
      <c r="G32" s="85" t="e">
        <f>F32*100/$F$47</f>
        <v>#DIV/0!</v>
      </c>
    </row>
    <row r="33" spans="1:8" s="59" customFormat="1" ht="24" x14ac:dyDescent="0.2">
      <c r="A33" s="60" t="s">
        <v>32</v>
      </c>
      <c r="B33" s="61" t="s">
        <v>103</v>
      </c>
      <c r="C33" s="58" t="s">
        <v>33</v>
      </c>
      <c r="D33" s="63">
        <v>102</v>
      </c>
      <c r="E33" s="71"/>
      <c r="F33" s="62">
        <f t="shared" si="3"/>
        <v>0</v>
      </c>
      <c r="G33" s="85" t="e">
        <f t="shared" ref="G33:G43" si="4">F33*100/$F$47</f>
        <v>#DIV/0!</v>
      </c>
    </row>
    <row r="34" spans="1:8" s="59" customFormat="1" ht="24" x14ac:dyDescent="0.2">
      <c r="A34" s="60" t="s">
        <v>87</v>
      </c>
      <c r="B34" s="61" t="s">
        <v>104</v>
      </c>
      <c r="C34" s="58" t="s">
        <v>116</v>
      </c>
      <c r="D34" s="63">
        <v>12</v>
      </c>
      <c r="E34" s="70"/>
      <c r="F34" s="62">
        <f t="shared" si="3"/>
        <v>0</v>
      </c>
      <c r="G34" s="85" t="e">
        <f t="shared" si="4"/>
        <v>#DIV/0!</v>
      </c>
    </row>
    <row r="35" spans="1:8" s="59" customFormat="1" ht="24" x14ac:dyDescent="0.2">
      <c r="A35" s="60" t="s">
        <v>88</v>
      </c>
      <c r="B35" s="61" t="s">
        <v>105</v>
      </c>
      <c r="C35" s="58" t="s">
        <v>116</v>
      </c>
      <c r="D35" s="63">
        <v>4</v>
      </c>
      <c r="E35" s="70"/>
      <c r="F35" s="62">
        <f t="shared" si="3"/>
        <v>0</v>
      </c>
      <c r="G35" s="85" t="e">
        <f t="shared" si="4"/>
        <v>#DIV/0!</v>
      </c>
    </row>
    <row r="36" spans="1:8" s="59" customFormat="1" ht="24" x14ac:dyDescent="0.2">
      <c r="A36" s="60" t="s">
        <v>89</v>
      </c>
      <c r="B36" s="61" t="s">
        <v>106</v>
      </c>
      <c r="C36" s="58" t="s">
        <v>33</v>
      </c>
      <c r="D36" s="63">
        <v>52</v>
      </c>
      <c r="E36" s="71"/>
      <c r="F36" s="62">
        <f t="shared" si="3"/>
        <v>0</v>
      </c>
      <c r="G36" s="85" t="e">
        <f t="shared" si="4"/>
        <v>#DIV/0!</v>
      </c>
    </row>
    <row r="37" spans="1:8" s="59" customFormat="1" ht="24" x14ac:dyDescent="0.2">
      <c r="A37" s="60" t="s">
        <v>90</v>
      </c>
      <c r="B37" s="61" t="s">
        <v>107</v>
      </c>
      <c r="C37" s="58" t="s">
        <v>116</v>
      </c>
      <c r="D37" s="63">
        <v>6</v>
      </c>
      <c r="E37" s="70"/>
      <c r="F37" s="62">
        <f t="shared" si="3"/>
        <v>0</v>
      </c>
      <c r="G37" s="85" t="e">
        <f t="shared" si="4"/>
        <v>#DIV/0!</v>
      </c>
    </row>
    <row r="38" spans="1:8" s="59" customFormat="1" ht="24" x14ac:dyDescent="0.2">
      <c r="A38" s="60" t="s">
        <v>91</v>
      </c>
      <c r="B38" s="61" t="s">
        <v>108</v>
      </c>
      <c r="C38" s="58" t="s">
        <v>116</v>
      </c>
      <c r="D38" s="63">
        <v>2</v>
      </c>
      <c r="E38" s="70"/>
      <c r="F38" s="62">
        <f t="shared" si="3"/>
        <v>0</v>
      </c>
      <c r="G38" s="85" t="e">
        <f t="shared" si="4"/>
        <v>#DIV/0!</v>
      </c>
    </row>
    <row r="39" spans="1:8" s="59" customFormat="1" ht="24" x14ac:dyDescent="0.2">
      <c r="A39" s="60" t="s">
        <v>92</v>
      </c>
      <c r="B39" s="61" t="s">
        <v>109</v>
      </c>
      <c r="C39" s="58" t="s">
        <v>115</v>
      </c>
      <c r="D39" s="63">
        <v>27</v>
      </c>
      <c r="E39" s="70"/>
      <c r="F39" s="62">
        <f t="shared" si="3"/>
        <v>0</v>
      </c>
      <c r="G39" s="85" t="e">
        <f t="shared" si="4"/>
        <v>#DIV/0!</v>
      </c>
    </row>
    <row r="40" spans="1:8" s="59" customFormat="1" ht="24" x14ac:dyDescent="0.2">
      <c r="A40" s="60" t="s">
        <v>93</v>
      </c>
      <c r="B40" s="61" t="s">
        <v>110</v>
      </c>
      <c r="C40" s="58" t="s">
        <v>116</v>
      </c>
      <c r="D40" s="63">
        <v>2</v>
      </c>
      <c r="E40" s="70"/>
      <c r="F40" s="62">
        <f t="shared" si="3"/>
        <v>0</v>
      </c>
      <c r="G40" s="85" t="e">
        <f t="shared" si="4"/>
        <v>#DIV/0!</v>
      </c>
    </row>
    <row r="41" spans="1:8" s="59" customFormat="1" ht="24" x14ac:dyDescent="0.2">
      <c r="A41" s="60" t="s">
        <v>94</v>
      </c>
      <c r="B41" s="61" t="s">
        <v>111</v>
      </c>
      <c r="C41" s="58" t="s">
        <v>116</v>
      </c>
      <c r="D41" s="63">
        <v>2</v>
      </c>
      <c r="E41" s="70"/>
      <c r="F41" s="62">
        <f t="shared" si="3"/>
        <v>0</v>
      </c>
      <c r="G41" s="85" t="e">
        <f t="shared" si="4"/>
        <v>#DIV/0!</v>
      </c>
    </row>
    <row r="42" spans="1:8" s="59" customFormat="1" ht="24" x14ac:dyDescent="0.2">
      <c r="A42" s="60" t="s">
        <v>95</v>
      </c>
      <c r="B42" s="61" t="s">
        <v>112</v>
      </c>
      <c r="C42" s="58" t="s">
        <v>33</v>
      </c>
      <c r="D42" s="63">
        <v>66</v>
      </c>
      <c r="E42" s="71"/>
      <c r="F42" s="62">
        <f t="shared" si="3"/>
        <v>0</v>
      </c>
      <c r="G42" s="85" t="e">
        <f t="shared" si="4"/>
        <v>#DIV/0!</v>
      </c>
    </row>
    <row r="43" spans="1:8" s="59" customFormat="1" ht="60" x14ac:dyDescent="0.2">
      <c r="A43" s="60" t="s">
        <v>96</v>
      </c>
      <c r="B43" s="61" t="s">
        <v>113</v>
      </c>
      <c r="C43" s="58" t="s">
        <v>33</v>
      </c>
      <c r="D43" s="63">
        <v>66</v>
      </c>
      <c r="E43" s="71"/>
      <c r="F43" s="62">
        <f t="shared" si="3"/>
        <v>0</v>
      </c>
      <c r="G43" s="85" t="e">
        <f t="shared" si="4"/>
        <v>#DIV/0!</v>
      </c>
    </row>
    <row r="44" spans="1:8" s="59" customFormat="1" ht="36" x14ac:dyDescent="0.2">
      <c r="A44" s="60" t="s">
        <v>97</v>
      </c>
      <c r="B44" s="61" t="s">
        <v>114</v>
      </c>
      <c r="C44" s="58" t="s">
        <v>33</v>
      </c>
      <c r="D44" s="63">
        <v>66</v>
      </c>
      <c r="E44" s="71"/>
      <c r="F44" s="62">
        <f t="shared" si="3"/>
        <v>0</v>
      </c>
      <c r="G44" s="85" t="e">
        <f>F44*100/$F$47</f>
        <v>#DIV/0!</v>
      </c>
    </row>
    <row r="45" spans="1:8" x14ac:dyDescent="0.2">
      <c r="A45" s="80" t="s">
        <v>98</v>
      </c>
      <c r="B45" s="104" t="s">
        <v>17</v>
      </c>
      <c r="C45" s="104"/>
      <c r="D45" s="104"/>
      <c r="E45" s="104"/>
      <c r="F45" s="86">
        <f>SUM(F29:F44)</f>
        <v>0</v>
      </c>
      <c r="G45" s="87" t="e">
        <f>F45*100/$F$47</f>
        <v>#DIV/0!</v>
      </c>
    </row>
    <row r="46" spans="1:8" ht="19.5" customHeight="1" x14ac:dyDescent="0.2">
      <c r="A46" s="102"/>
      <c r="B46" s="102"/>
      <c r="C46" s="102"/>
      <c r="D46" s="102"/>
      <c r="E46" s="102"/>
      <c r="F46" s="102"/>
      <c r="G46" s="102"/>
    </row>
    <row r="47" spans="1:8" x14ac:dyDescent="0.2">
      <c r="A47" s="103" t="s">
        <v>36</v>
      </c>
      <c r="B47" s="103"/>
      <c r="C47" s="103"/>
      <c r="D47" s="103"/>
      <c r="E47" s="103"/>
      <c r="F47" s="89">
        <f>SUM(F26+F20+F11+F45)</f>
        <v>0</v>
      </c>
      <c r="G47" s="90" t="e">
        <f>F47*100/$F$47</f>
        <v>#DIV/0!</v>
      </c>
      <c r="H47" s="40"/>
    </row>
    <row r="48" spans="1:8" x14ac:dyDescent="0.2">
      <c r="A48" s="41"/>
      <c r="B48" s="42"/>
      <c r="C48" s="42"/>
      <c r="D48" s="42"/>
      <c r="E48" s="42"/>
      <c r="F48" s="43"/>
      <c r="G48" s="44"/>
    </row>
    <row r="49" spans="1:7" x14ac:dyDescent="0.2">
      <c r="A49" s="43"/>
      <c r="B49" s="43"/>
      <c r="C49" s="43"/>
      <c r="D49" s="43"/>
      <c r="E49" s="43"/>
      <c r="F49" s="43"/>
      <c r="G49" s="44"/>
    </row>
    <row r="50" spans="1:7" x14ac:dyDescent="0.2">
      <c r="A50" s="43"/>
      <c r="B50" s="43"/>
      <c r="C50" s="43"/>
      <c r="D50" s="43"/>
      <c r="E50" s="43"/>
      <c r="F50" s="43"/>
      <c r="G50" s="44"/>
    </row>
    <row r="51" spans="1:7" x14ac:dyDescent="0.2">
      <c r="A51" s="43"/>
      <c r="B51" s="43"/>
      <c r="C51" s="43"/>
      <c r="D51" s="43"/>
      <c r="E51" s="43"/>
      <c r="F51" s="43"/>
      <c r="G51" s="44"/>
    </row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101"/>
      <c r="B53" s="101"/>
      <c r="C53" s="101"/>
      <c r="D53" s="101"/>
      <c r="E53" s="101"/>
      <c r="F53" s="101"/>
      <c r="G53" s="44"/>
    </row>
    <row r="54" spans="1:7" ht="15.75" customHeight="1" x14ac:dyDescent="0.2">
      <c r="A54" s="44"/>
      <c r="B54" s="44"/>
      <c r="C54" s="44"/>
      <c r="D54" s="44"/>
      <c r="E54" s="44"/>
      <c r="F54" s="44"/>
      <c r="G54" s="44"/>
    </row>
    <row r="55" spans="1:7" ht="15.75" customHeight="1" x14ac:dyDescent="0.2">
      <c r="A55" s="44"/>
      <c r="B55" s="44"/>
      <c r="C55" s="44"/>
      <c r="D55" s="44"/>
      <c r="E55" s="43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</sheetData>
  <mergeCells count="22"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  <mergeCell ref="A53:B53"/>
    <mergeCell ref="C53:F53"/>
    <mergeCell ref="A46:G46"/>
    <mergeCell ref="A47:E47"/>
    <mergeCell ref="B20:E20"/>
    <mergeCell ref="A21:G21"/>
    <mergeCell ref="B22:G22"/>
    <mergeCell ref="B26:E26"/>
    <mergeCell ref="A27:G27"/>
    <mergeCell ref="B28:G28"/>
    <mergeCell ref="B45:E4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showGridLines="0" zoomScaleNormal="100" workbookViewId="0">
      <selection activeCell="I13" sqref="I13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42578125" customWidth="1"/>
    <col min="10" max="14" width="10.28515625" customWidth="1"/>
    <col min="15" max="15" width="11.7109375" bestFit="1" customWidth="1"/>
    <col min="17" max="17" width="10.140625" bestFit="1" customWidth="1"/>
  </cols>
  <sheetData>
    <row r="1" spans="1:17" ht="15" customHeight="1" x14ac:dyDescent="0.25">
      <c r="A1" s="163" t="s">
        <v>37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</row>
    <row r="2" spans="1:17" ht="15" customHeight="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7" ht="8.25" customHeight="1" x14ac:dyDescent="0.2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1:17" ht="29.25" customHeight="1" x14ac:dyDescent="0.25">
      <c r="A4" s="13" t="s">
        <v>1</v>
      </c>
      <c r="B4" s="172" t="str">
        <f>'Orçamento '!B3</f>
        <v>TERRAPLENAGEM, DRENAGEM E ATERRO DA ESTRADA DO PICADÃO - ESTACA INICIAL 0=PP SE SITUA NA DIVISA COM O MUNICÍPIO DE TIMBÉ DO SUL, ATÉ A ESTACA 175+0,00m, LOCALIZADO NO PICADÃO – PRÓXIMO A TRAVESSIA DA ESTRADA NA REGIÃO DE MATA ADENSADA. EXTENSÃO TOTAL.: 3.500,00 METROS LINEARES - ÁREA ÚTIL DOS SERVIÇOS.: 42.000,00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7" ht="14.25" customHeight="1" x14ac:dyDescent="0.25">
      <c r="A5" s="8" t="s">
        <v>2</v>
      </c>
      <c r="B5" s="172" t="str">
        <f>'Orçamento '!B4</f>
        <v>MORRO GRANDE-SC/TIMBÉ DO SUL-SC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3"/>
    </row>
    <row r="6" spans="1:17" x14ac:dyDescent="0.25">
      <c r="A6" s="8" t="s">
        <v>3</v>
      </c>
      <c r="B6" s="174">
        <f>'Orçamento '!B5</f>
        <v>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1:17" x14ac:dyDescent="0.25">
      <c r="A7" s="9" t="s">
        <v>4</v>
      </c>
      <c r="B7" s="176">
        <f>'Orçamento '!B6</f>
        <v>0.21870000000000001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7"/>
    </row>
    <row r="8" spans="1:17" x14ac:dyDescent="0.25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7" x14ac:dyDescent="0.25">
      <c r="A9" s="160" t="s">
        <v>5</v>
      </c>
      <c r="B9" s="160" t="s">
        <v>38</v>
      </c>
      <c r="C9" s="160"/>
      <c r="D9" s="160"/>
      <c r="E9" s="161" t="s">
        <v>39</v>
      </c>
      <c r="F9" s="162"/>
      <c r="G9" s="162"/>
      <c r="H9" s="162"/>
      <c r="I9" s="162"/>
      <c r="J9" s="162"/>
      <c r="K9" s="68"/>
      <c r="L9" s="68"/>
      <c r="M9" s="91"/>
      <c r="N9" s="91"/>
      <c r="O9" s="160" t="s">
        <v>40</v>
      </c>
      <c r="P9" s="160"/>
    </row>
    <row r="10" spans="1:17" x14ac:dyDescent="0.25">
      <c r="A10" s="160"/>
      <c r="B10" s="160"/>
      <c r="C10" s="160"/>
      <c r="D10" s="160"/>
      <c r="E10" s="182" t="s">
        <v>41</v>
      </c>
      <c r="F10" s="182"/>
      <c r="G10" s="183" t="s">
        <v>42</v>
      </c>
      <c r="H10" s="184"/>
      <c r="I10" s="182" t="s">
        <v>43</v>
      </c>
      <c r="J10" s="182"/>
      <c r="K10" s="182" t="s">
        <v>75</v>
      </c>
      <c r="L10" s="182"/>
      <c r="M10" s="182" t="s">
        <v>117</v>
      </c>
      <c r="N10" s="184"/>
      <c r="O10" s="160"/>
      <c r="P10" s="160"/>
    </row>
    <row r="11" spans="1:17" ht="15.75" thickBot="1" x14ac:dyDescent="0.3">
      <c r="A11" s="160"/>
      <c r="B11" s="160"/>
      <c r="C11" s="160"/>
      <c r="D11" s="160"/>
      <c r="E11" s="5" t="s">
        <v>44</v>
      </c>
      <c r="F11" s="5" t="s">
        <v>11</v>
      </c>
      <c r="G11" s="5" t="s">
        <v>44</v>
      </c>
      <c r="H11" s="5" t="s">
        <v>11</v>
      </c>
      <c r="I11" s="5" t="s">
        <v>44</v>
      </c>
      <c r="J11" s="5" t="s">
        <v>11</v>
      </c>
      <c r="K11" s="5" t="s">
        <v>44</v>
      </c>
      <c r="L11" s="5" t="s">
        <v>11</v>
      </c>
      <c r="M11" s="5" t="s">
        <v>44</v>
      </c>
      <c r="N11" s="5" t="s">
        <v>11</v>
      </c>
      <c r="O11" s="5" t="s">
        <v>44</v>
      </c>
      <c r="P11" s="5" t="s">
        <v>11</v>
      </c>
    </row>
    <row r="12" spans="1:17" ht="15.75" thickBot="1" x14ac:dyDescent="0.3">
      <c r="A12" s="65">
        <v>1</v>
      </c>
      <c r="B12" s="112" t="str">
        <f>'Orçamento '!B9</f>
        <v>SERVIÇOS PRELIMINARES</v>
      </c>
      <c r="C12" s="112"/>
      <c r="D12" s="179"/>
      <c r="E12" s="3">
        <f>ROUND(O12*F12,2)</f>
        <v>0</v>
      </c>
      <c r="F12" s="54">
        <v>1</v>
      </c>
      <c r="G12" s="3"/>
      <c r="H12" s="54"/>
      <c r="I12" s="66"/>
      <c r="J12" s="54"/>
      <c r="K12" s="74"/>
      <c r="L12" s="94"/>
      <c r="M12" s="94"/>
      <c r="N12" s="72"/>
      <c r="O12" s="3">
        <f>'Orçamento '!F11</f>
        <v>0</v>
      </c>
      <c r="P12" s="55" t="e">
        <f>ROUND(O12*$P$16/$O$16,2)</f>
        <v>#DIV/0!</v>
      </c>
    </row>
    <row r="13" spans="1:17" ht="15.75" thickBot="1" x14ac:dyDescent="0.3">
      <c r="A13" s="65">
        <v>2</v>
      </c>
      <c r="B13" s="112" t="str">
        <f>'Orçamento '!B13</f>
        <v>REMOÇÃO E LIMPEZA</v>
      </c>
      <c r="C13" s="112"/>
      <c r="D13" s="179"/>
      <c r="E13" s="4"/>
      <c r="F13" s="6"/>
      <c r="G13" s="4"/>
      <c r="H13" s="6"/>
      <c r="I13" s="67">
        <f>ROUND(O13*J13,2)</f>
        <v>0</v>
      </c>
      <c r="J13" s="98">
        <v>0.85960000000000003</v>
      </c>
      <c r="K13" s="75">
        <f>ROUND(O13*L13,2)</f>
        <v>0</v>
      </c>
      <c r="L13" s="97">
        <v>0.1404</v>
      </c>
      <c r="M13" s="95"/>
      <c r="N13" s="73"/>
      <c r="O13" s="4">
        <f>'Orçamento '!F20</f>
        <v>0</v>
      </c>
      <c r="P13" s="55" t="e">
        <f t="shared" ref="P13:P15" si="0">ROUND(O13*$P$16/$O$16,2)</f>
        <v>#DIV/0!</v>
      </c>
      <c r="Q13" s="1"/>
    </row>
    <row r="14" spans="1:17" ht="15.75" thickBot="1" x14ac:dyDescent="0.3">
      <c r="A14" s="65">
        <v>3</v>
      </c>
      <c r="B14" s="179" t="str">
        <f>'Orçamento '!B22:G22</f>
        <v>TERRAPLENAGEM</v>
      </c>
      <c r="C14" s="180"/>
      <c r="D14" s="181"/>
      <c r="E14" s="4"/>
      <c r="F14" s="6"/>
      <c r="G14" s="4"/>
      <c r="H14" s="6"/>
      <c r="I14" s="67"/>
      <c r="J14" s="6"/>
      <c r="K14" s="75"/>
      <c r="L14" s="95"/>
      <c r="M14" s="99">
        <f>ROUND(O14*N14,2)</f>
        <v>0</v>
      </c>
      <c r="N14" s="73">
        <v>1</v>
      </c>
      <c r="O14" s="4">
        <f>'Orçamento '!F26</f>
        <v>0</v>
      </c>
      <c r="P14" s="55" t="e">
        <f t="shared" si="0"/>
        <v>#DIV/0!</v>
      </c>
      <c r="Q14" s="1"/>
    </row>
    <row r="15" spans="1:17" ht="15.75" thickBot="1" x14ac:dyDescent="0.3">
      <c r="A15" s="65">
        <v>4</v>
      </c>
      <c r="B15" s="179" t="str">
        <f>'Orçamento '!B28:G28</f>
        <v>DRENAGEM</v>
      </c>
      <c r="C15" s="180"/>
      <c r="D15" s="181"/>
      <c r="E15" s="4"/>
      <c r="F15" s="6"/>
      <c r="G15" s="4">
        <f>ROUND(O15*H15,2)</f>
        <v>0</v>
      </c>
      <c r="H15" s="6">
        <v>1</v>
      </c>
      <c r="I15" s="67"/>
      <c r="J15" s="6"/>
      <c r="K15" s="75"/>
      <c r="L15" s="96"/>
      <c r="M15" s="96"/>
      <c r="N15" s="73"/>
      <c r="O15" s="4">
        <f>'Orçamento '!F45</f>
        <v>0</v>
      </c>
      <c r="P15" s="55" t="e">
        <f t="shared" si="0"/>
        <v>#DIV/0!</v>
      </c>
      <c r="Q15" s="1"/>
    </row>
    <row r="16" spans="1:17" ht="15.75" thickBot="1" x14ac:dyDescent="0.3">
      <c r="A16" s="133"/>
      <c r="B16" s="136" t="s">
        <v>45</v>
      </c>
      <c r="C16" s="137"/>
      <c r="D16" s="138"/>
      <c r="E16" s="122">
        <f>SUM(E12:E15)</f>
        <v>0</v>
      </c>
      <c r="F16" s="123"/>
      <c r="G16" s="129">
        <f>SUM(G12:G15)</f>
        <v>0</v>
      </c>
      <c r="H16" s="130"/>
      <c r="I16" s="129">
        <f>SUM(I12:I15)</f>
        <v>0</v>
      </c>
      <c r="J16" s="187"/>
      <c r="K16" s="185">
        <f>SUM(K12:K15)</f>
        <v>0</v>
      </c>
      <c r="L16" s="186"/>
      <c r="M16" s="129">
        <f>SUM(M12:M15)</f>
        <v>0</v>
      </c>
      <c r="N16" s="187"/>
      <c r="O16" s="49">
        <f>SUM(O12:O15)</f>
        <v>0</v>
      </c>
      <c r="P16" s="7">
        <v>100</v>
      </c>
      <c r="Q16" s="1"/>
    </row>
    <row r="17" spans="1:16" x14ac:dyDescent="0.25">
      <c r="A17" s="134"/>
      <c r="B17" s="124" t="s">
        <v>46</v>
      </c>
      <c r="C17" s="125"/>
      <c r="D17" s="126"/>
      <c r="E17" s="127">
        <f>E16</f>
        <v>0</v>
      </c>
      <c r="F17" s="128"/>
      <c r="G17" s="131">
        <f>ROUND(E17+G16,2)</f>
        <v>0</v>
      </c>
      <c r="H17" s="132"/>
      <c r="I17" s="131">
        <f>ROUND(G17+I16,2)</f>
        <v>0</v>
      </c>
      <c r="J17" s="132"/>
      <c r="K17" s="131">
        <f t="shared" ref="K17" si="1">ROUND(I17+K16,2)</f>
        <v>0</v>
      </c>
      <c r="L17" s="132"/>
      <c r="M17" s="131">
        <f>ROUND(K17+M16,2)</f>
        <v>0</v>
      </c>
      <c r="N17" s="132"/>
      <c r="O17" s="149"/>
      <c r="P17" s="150"/>
    </row>
    <row r="18" spans="1:16" x14ac:dyDescent="0.25">
      <c r="A18" s="134"/>
      <c r="B18" s="139" t="s">
        <v>47</v>
      </c>
      <c r="C18" s="140"/>
      <c r="D18" s="141"/>
      <c r="E18" s="142" t="e">
        <f>ROUND(E16*100,2)/($O$16)</f>
        <v>#DIV/0!</v>
      </c>
      <c r="F18" s="143"/>
      <c r="G18" s="142" t="e">
        <f t="shared" ref="G18" si="2">ROUND(G16*100,2)/($O$16)</f>
        <v>#DIV/0!</v>
      </c>
      <c r="H18" s="143"/>
      <c r="I18" s="142" t="e">
        <f t="shared" ref="I18" si="3">ROUND(I16*100,2)/($O$16)</f>
        <v>#DIV/0!</v>
      </c>
      <c r="J18" s="143"/>
      <c r="K18" s="142" t="e">
        <f t="shared" ref="K18" si="4">ROUND(K16*100,2)/($O$16)</f>
        <v>#DIV/0!</v>
      </c>
      <c r="L18" s="143"/>
      <c r="M18" s="142" t="e">
        <f t="shared" ref="M18" si="5">ROUND(M16*100,2)/($O$16)</f>
        <v>#DIV/0!</v>
      </c>
      <c r="N18" s="143"/>
      <c r="O18" s="151"/>
      <c r="P18" s="152"/>
    </row>
    <row r="19" spans="1:16" ht="15.75" thickBot="1" x14ac:dyDescent="0.3">
      <c r="A19" s="135"/>
      <c r="B19" s="144" t="s">
        <v>48</v>
      </c>
      <c r="C19" s="145"/>
      <c r="D19" s="146"/>
      <c r="E19" s="147" t="e">
        <f>E17*100/$O$16</f>
        <v>#DIV/0!</v>
      </c>
      <c r="F19" s="148"/>
      <c r="G19" s="155" t="e">
        <f>SUM(E19+G18)</f>
        <v>#DIV/0!</v>
      </c>
      <c r="H19" s="156"/>
      <c r="I19" s="155" t="e">
        <f>SUM(G19+I18)</f>
        <v>#DIV/0!</v>
      </c>
      <c r="J19" s="178"/>
      <c r="K19" s="155" t="e">
        <f>SUM(I19+K18)</f>
        <v>#DIV/0!</v>
      </c>
      <c r="L19" s="178"/>
      <c r="M19" s="155" t="e">
        <f>SUM(K19+M18)</f>
        <v>#DIV/0!</v>
      </c>
      <c r="N19" s="178"/>
      <c r="O19" s="153"/>
      <c r="P19" s="154"/>
    </row>
    <row r="20" spans="1:16" x14ac:dyDescent="0.25">
      <c r="K20" s="100"/>
    </row>
    <row r="21" spans="1:16" x14ac:dyDescent="0.25">
      <c r="H21" s="1"/>
      <c r="J21" s="1"/>
      <c r="K21" s="1"/>
      <c r="O21" s="1"/>
    </row>
    <row r="22" spans="1:16" x14ac:dyDescent="0.25">
      <c r="L22" s="100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16" x14ac:dyDescent="0.25">
      <c r="A24" t="s">
        <v>49</v>
      </c>
      <c r="F24" t="s">
        <v>50</v>
      </c>
    </row>
    <row r="25" spans="1:16" x14ac:dyDescent="0.25">
      <c r="A25" s="121"/>
      <c r="B25" s="121"/>
      <c r="C25" s="121"/>
      <c r="D25" s="121"/>
      <c r="F25" s="121"/>
      <c r="G25" s="121"/>
      <c r="H25" s="121"/>
      <c r="I25" s="121"/>
      <c r="J25" s="121"/>
      <c r="K25" s="69"/>
      <c r="L25" s="69"/>
      <c r="M25" s="92"/>
      <c r="N25" s="92"/>
    </row>
    <row r="26" spans="1:16" x14ac:dyDescent="0.25">
      <c r="A26" s="121"/>
      <c r="B26" s="121"/>
      <c r="C26" s="121"/>
      <c r="D26" s="121"/>
      <c r="F26" s="121"/>
      <c r="G26" s="121"/>
      <c r="H26" s="121"/>
      <c r="I26" s="121"/>
      <c r="J26" s="121"/>
      <c r="K26" s="69"/>
      <c r="L26" s="69"/>
      <c r="M26" s="92"/>
      <c r="N26" s="92"/>
    </row>
  </sheetData>
  <mergeCells count="49">
    <mergeCell ref="M16:N16"/>
    <mergeCell ref="B14:D14"/>
    <mergeCell ref="E10:F10"/>
    <mergeCell ref="G10:H10"/>
    <mergeCell ref="I10:J10"/>
    <mergeCell ref="K16:L16"/>
    <mergeCell ref="K10:L10"/>
    <mergeCell ref="B12:D12"/>
    <mergeCell ref="B15:D15"/>
    <mergeCell ref="I16:J16"/>
    <mergeCell ref="B13:D13"/>
    <mergeCell ref="A1:P3"/>
    <mergeCell ref="B4:P4"/>
    <mergeCell ref="B5:P5"/>
    <mergeCell ref="B6:P6"/>
    <mergeCell ref="B7:P7"/>
    <mergeCell ref="A8:P8"/>
    <mergeCell ref="A9:A11"/>
    <mergeCell ref="B9:D11"/>
    <mergeCell ref="E9:J9"/>
    <mergeCell ref="O9:P10"/>
    <mergeCell ref="M10:N10"/>
    <mergeCell ref="O17:P19"/>
    <mergeCell ref="G19:H19"/>
    <mergeCell ref="I18:J18"/>
    <mergeCell ref="A25:D25"/>
    <mergeCell ref="F25:J25"/>
    <mergeCell ref="K18:L18"/>
    <mergeCell ref="K19:L19"/>
    <mergeCell ref="I17:J17"/>
    <mergeCell ref="I19:J19"/>
    <mergeCell ref="K17:L17"/>
    <mergeCell ref="M17:N17"/>
    <mergeCell ref="M18:N18"/>
    <mergeCell ref="M19:N19"/>
    <mergeCell ref="A26:D26"/>
    <mergeCell ref="F26:J26"/>
    <mergeCell ref="E16:F16"/>
    <mergeCell ref="B17:D17"/>
    <mergeCell ref="E17:F17"/>
    <mergeCell ref="G16:H16"/>
    <mergeCell ref="G17:H17"/>
    <mergeCell ref="A16:A19"/>
    <mergeCell ref="B16:D16"/>
    <mergeCell ref="B18:D18"/>
    <mergeCell ref="E18:F18"/>
    <mergeCell ref="B19:D19"/>
    <mergeCell ref="E19:F19"/>
    <mergeCell ref="G18:H18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4" customWidth="1"/>
    <col min="2" max="2" width="46.5703125" style="14" customWidth="1"/>
    <col min="3" max="3" width="9.140625" style="14"/>
    <col min="4" max="4" width="12.7109375" style="14" customWidth="1"/>
    <col min="5" max="5" width="15" style="14" customWidth="1"/>
    <col min="6" max="6" width="12.140625" style="14" customWidth="1"/>
    <col min="7" max="7" width="15.85546875" style="14" customWidth="1"/>
    <col min="8" max="16384" width="9.140625" style="14"/>
  </cols>
  <sheetData>
    <row r="1" spans="1:8" ht="31.5" customHeight="1" thickBot="1" x14ac:dyDescent="0.25">
      <c r="A1" s="106" t="s">
        <v>0</v>
      </c>
      <c r="B1" s="107"/>
      <c r="C1" s="107"/>
      <c r="D1" s="107"/>
      <c r="E1" s="107"/>
      <c r="F1" s="107"/>
      <c r="G1" s="108"/>
    </row>
    <row r="2" spans="1:8" ht="13.5" thickBot="1" x14ac:dyDescent="0.25">
      <c r="A2" s="109"/>
      <c r="B2" s="110"/>
      <c r="C2" s="110"/>
      <c r="D2" s="110"/>
      <c r="E2" s="110"/>
      <c r="F2" s="110"/>
      <c r="G2" s="110"/>
    </row>
    <row r="3" spans="1:8" ht="13.5" thickBot="1" x14ac:dyDescent="0.25">
      <c r="A3" s="10" t="s">
        <v>1</v>
      </c>
      <c r="B3" s="194" t="s">
        <v>51</v>
      </c>
      <c r="C3" s="194"/>
      <c r="D3" s="194"/>
      <c r="E3" s="194"/>
      <c r="F3" s="194"/>
      <c r="G3" s="195"/>
      <c r="H3" s="2"/>
    </row>
    <row r="4" spans="1:8" ht="13.5" thickBot="1" x14ac:dyDescent="0.25">
      <c r="A4" s="12" t="s">
        <v>2</v>
      </c>
      <c r="B4" s="188" t="s">
        <v>52</v>
      </c>
      <c r="C4" s="113"/>
      <c r="D4" s="113"/>
      <c r="E4" s="113"/>
      <c r="F4" s="113"/>
      <c r="G4" s="114"/>
    </row>
    <row r="5" spans="1:8" ht="13.5" thickBot="1" x14ac:dyDescent="0.25">
      <c r="A5" s="12" t="s">
        <v>3</v>
      </c>
      <c r="B5" s="189">
        <f>F32</f>
        <v>0</v>
      </c>
      <c r="C5" s="115"/>
      <c r="D5" s="115"/>
      <c r="E5" s="115"/>
      <c r="F5" s="115"/>
      <c r="G5" s="116"/>
    </row>
    <row r="6" spans="1:8" ht="13.5" thickBot="1" x14ac:dyDescent="0.25">
      <c r="A6" s="11" t="s">
        <v>4</v>
      </c>
      <c r="B6" s="190">
        <v>0.2056</v>
      </c>
      <c r="C6" s="117"/>
      <c r="D6" s="117"/>
      <c r="E6" s="117"/>
      <c r="F6" s="117"/>
      <c r="G6" s="118"/>
    </row>
    <row r="7" spans="1:8" ht="13.5" thickBot="1" x14ac:dyDescent="0.25">
      <c r="A7" s="119"/>
      <c r="B7" s="120"/>
      <c r="C7" s="120"/>
      <c r="D7" s="120"/>
      <c r="E7" s="120"/>
      <c r="F7" s="120"/>
      <c r="G7" s="120"/>
    </row>
    <row r="8" spans="1:8" ht="13.5" thickBot="1" x14ac:dyDescent="0.25">
      <c r="A8" s="15" t="s">
        <v>5</v>
      </c>
      <c r="B8" s="64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8" t="s">
        <v>11</v>
      </c>
    </row>
    <row r="9" spans="1:8" x14ac:dyDescent="0.2">
      <c r="A9" s="19">
        <v>1</v>
      </c>
      <c r="B9" s="199" t="s">
        <v>12</v>
      </c>
      <c r="C9" s="199"/>
      <c r="D9" s="199"/>
      <c r="E9" s="199"/>
      <c r="F9" s="199"/>
      <c r="G9" s="199"/>
    </row>
    <row r="10" spans="1:8" ht="26.25" thickBot="1" x14ac:dyDescent="0.25">
      <c r="A10" s="20" t="s">
        <v>13</v>
      </c>
      <c r="B10" s="21" t="s">
        <v>53</v>
      </c>
      <c r="C10" s="35" t="s">
        <v>27</v>
      </c>
      <c r="D10" s="22">
        <v>2.88</v>
      </c>
      <c r="E10" s="23"/>
      <c r="F10" s="24">
        <f>ROUND(D10*E10,2)</f>
        <v>0</v>
      </c>
      <c r="G10" s="25" t="e">
        <f>F10*100/$F$32</f>
        <v>#DIV/0!</v>
      </c>
    </row>
    <row r="11" spans="1:8" ht="13.5" thickBot="1" x14ac:dyDescent="0.25">
      <c r="A11" s="15" t="s">
        <v>16</v>
      </c>
      <c r="B11" s="196" t="s">
        <v>17</v>
      </c>
      <c r="C11" s="196"/>
      <c r="D11" s="196"/>
      <c r="E11" s="196"/>
      <c r="F11" s="26">
        <f>SUM(F10:F10)</f>
        <v>0</v>
      </c>
      <c r="G11" s="27" t="e">
        <f>F11*G32/F32</f>
        <v>#DIV/0!</v>
      </c>
    </row>
    <row r="12" spans="1:8" ht="13.5" thickBot="1" x14ac:dyDescent="0.25">
      <c r="A12" s="193"/>
      <c r="B12" s="193"/>
      <c r="C12" s="193"/>
      <c r="D12" s="193"/>
      <c r="E12" s="193"/>
      <c r="F12" s="193"/>
      <c r="G12" s="193"/>
    </row>
    <row r="13" spans="1:8" ht="13.5" thickBot="1" x14ac:dyDescent="0.25">
      <c r="A13" s="28">
        <v>2</v>
      </c>
      <c r="B13" s="197" t="s">
        <v>54</v>
      </c>
      <c r="C13" s="197"/>
      <c r="D13" s="197"/>
      <c r="E13" s="197"/>
      <c r="F13" s="197"/>
      <c r="G13" s="198"/>
    </row>
    <row r="14" spans="1:8" ht="51" x14ac:dyDescent="0.2">
      <c r="A14" s="29" t="s">
        <v>18</v>
      </c>
      <c r="B14" s="46" t="s">
        <v>23</v>
      </c>
      <c r="C14" s="45" t="s">
        <v>55</v>
      </c>
      <c r="D14" s="30">
        <v>627.75</v>
      </c>
      <c r="E14" s="31"/>
      <c r="F14" s="24">
        <f>ROUND(D14*E14,2)</f>
        <v>0</v>
      </c>
      <c r="G14" s="32" t="e">
        <f t="shared" ref="G14:G19" si="0">F14*100/$F$32</f>
        <v>#DIV/0!</v>
      </c>
    </row>
    <row r="15" spans="1:8" ht="25.5" x14ac:dyDescent="0.2">
      <c r="A15" s="29" t="s">
        <v>20</v>
      </c>
      <c r="B15" s="46" t="s">
        <v>56</v>
      </c>
      <c r="C15" s="45" t="s">
        <v>57</v>
      </c>
      <c r="D15" s="30">
        <v>29441.48</v>
      </c>
      <c r="E15" s="31"/>
      <c r="F15" s="24">
        <f>ROUND(D15*E15,2)</f>
        <v>0</v>
      </c>
      <c r="G15" s="32" t="e">
        <f t="shared" si="0"/>
        <v>#DIV/0!</v>
      </c>
    </row>
    <row r="16" spans="1:8" ht="25.5" x14ac:dyDescent="0.2">
      <c r="A16" s="29" t="s">
        <v>21</v>
      </c>
      <c r="B16" s="46" t="s">
        <v>58</v>
      </c>
      <c r="C16" s="35" t="s">
        <v>27</v>
      </c>
      <c r="D16" s="30">
        <v>4050</v>
      </c>
      <c r="E16" s="31"/>
      <c r="F16" s="24">
        <f>ROUND(D16*E16,2)</f>
        <v>0</v>
      </c>
      <c r="G16" s="32" t="e">
        <f t="shared" si="0"/>
        <v>#DIV/0!</v>
      </c>
    </row>
    <row r="17" spans="1:8" x14ac:dyDescent="0.2">
      <c r="A17" s="29" t="s">
        <v>59</v>
      </c>
      <c r="B17" s="46" t="s">
        <v>60</v>
      </c>
      <c r="C17" s="35" t="s">
        <v>27</v>
      </c>
      <c r="D17" s="30">
        <v>4050</v>
      </c>
      <c r="E17" s="31"/>
      <c r="F17" s="24">
        <f>ROUND(D17*E17,2)</f>
        <v>0</v>
      </c>
      <c r="G17" s="32" t="e">
        <f t="shared" si="0"/>
        <v>#DIV/0!</v>
      </c>
    </row>
    <row r="18" spans="1:8" ht="51" x14ac:dyDescent="0.2">
      <c r="A18" s="29" t="s">
        <v>61</v>
      </c>
      <c r="B18" s="46" t="s">
        <v>30</v>
      </c>
      <c r="C18" s="45" t="s">
        <v>55</v>
      </c>
      <c r="D18" s="30">
        <v>162</v>
      </c>
      <c r="E18" s="31"/>
      <c r="F18" s="24">
        <f t="shared" ref="F18:F19" si="1">ROUND(D18*E18,2)</f>
        <v>0</v>
      </c>
      <c r="G18" s="32" t="e">
        <f t="shared" si="0"/>
        <v>#DIV/0!</v>
      </c>
    </row>
    <row r="19" spans="1:8" ht="39" thickBot="1" x14ac:dyDescent="0.25">
      <c r="A19" s="29" t="s">
        <v>62</v>
      </c>
      <c r="B19" s="46" t="s">
        <v>63</v>
      </c>
      <c r="C19" s="45" t="s">
        <v>57</v>
      </c>
      <c r="D19" s="30">
        <v>7597.8</v>
      </c>
      <c r="E19" s="31"/>
      <c r="F19" s="24">
        <f t="shared" si="1"/>
        <v>0</v>
      </c>
      <c r="G19" s="32" t="e">
        <f t="shared" si="0"/>
        <v>#DIV/0!</v>
      </c>
    </row>
    <row r="20" spans="1:8" ht="15.75" customHeight="1" thickBot="1" x14ac:dyDescent="0.25">
      <c r="A20" s="15" t="s">
        <v>64</v>
      </c>
      <c r="B20" s="196" t="s">
        <v>17</v>
      </c>
      <c r="C20" s="196"/>
      <c r="D20" s="196"/>
      <c r="E20" s="196"/>
      <c r="F20" s="26">
        <f>SUM(F14:F19)</f>
        <v>0</v>
      </c>
      <c r="G20" s="27" t="e">
        <f>F20*100/F32</f>
        <v>#DIV/0!</v>
      </c>
    </row>
    <row r="21" spans="1:8" ht="13.5" thickBot="1" x14ac:dyDescent="0.25">
      <c r="A21" s="193"/>
      <c r="B21" s="193"/>
      <c r="C21" s="193"/>
      <c r="D21" s="193"/>
      <c r="E21" s="193"/>
      <c r="F21" s="193"/>
      <c r="G21" s="193"/>
    </row>
    <row r="22" spans="1:8" ht="13.5" thickBot="1" x14ac:dyDescent="0.25">
      <c r="A22" s="28">
        <v>3</v>
      </c>
      <c r="B22" s="197" t="s">
        <v>65</v>
      </c>
      <c r="C22" s="197"/>
      <c r="D22" s="197"/>
      <c r="E22" s="197"/>
      <c r="F22" s="197"/>
      <c r="G22" s="198"/>
    </row>
    <row r="23" spans="1:8" ht="38.25" x14ac:dyDescent="0.2">
      <c r="A23" s="34" t="s">
        <v>22</v>
      </c>
      <c r="B23" s="47" t="s">
        <v>66</v>
      </c>
      <c r="C23" s="35" t="s">
        <v>27</v>
      </c>
      <c r="D23" s="36">
        <v>129.6</v>
      </c>
      <c r="E23" s="36"/>
      <c r="F23" s="24">
        <f>ROUND(D23*E23,2)</f>
        <v>0</v>
      </c>
      <c r="G23" s="25" t="e">
        <f t="shared" ref="G23:G27" si="2">F23*100/$F$32</f>
        <v>#DIV/0!</v>
      </c>
    </row>
    <row r="24" spans="1:8" ht="38.25" x14ac:dyDescent="0.2">
      <c r="A24" s="34" t="s">
        <v>24</v>
      </c>
      <c r="B24" s="47" t="s">
        <v>66</v>
      </c>
      <c r="C24" s="35" t="s">
        <v>27</v>
      </c>
      <c r="D24" s="37">
        <v>112.59</v>
      </c>
      <c r="E24" s="36"/>
      <c r="F24" s="24">
        <f t="shared" ref="F24:F29" si="3">ROUND(D24*E24,2)</f>
        <v>0</v>
      </c>
      <c r="G24" s="25" t="e">
        <f t="shared" si="2"/>
        <v>#DIV/0!</v>
      </c>
    </row>
    <row r="25" spans="1:8" ht="25.5" x14ac:dyDescent="0.2">
      <c r="A25" s="33" t="s">
        <v>67</v>
      </c>
      <c r="B25" s="48" t="s">
        <v>68</v>
      </c>
      <c r="C25" s="35" t="s">
        <v>27</v>
      </c>
      <c r="D25" s="22">
        <v>7.56</v>
      </c>
      <c r="E25" s="38"/>
      <c r="F25" s="24">
        <f t="shared" si="3"/>
        <v>0</v>
      </c>
      <c r="G25" s="25" t="e">
        <f t="shared" si="2"/>
        <v>#DIV/0!</v>
      </c>
    </row>
    <row r="26" spans="1:8" ht="25.5" x14ac:dyDescent="0.2">
      <c r="A26" s="34" t="s">
        <v>25</v>
      </c>
      <c r="B26" s="48" t="s">
        <v>35</v>
      </c>
      <c r="C26" s="20" t="s">
        <v>34</v>
      </c>
      <c r="D26" s="22">
        <v>190</v>
      </c>
      <c r="E26" s="38"/>
      <c r="F26" s="24">
        <f t="shared" si="3"/>
        <v>0</v>
      </c>
      <c r="G26" s="25" t="e">
        <f t="shared" si="2"/>
        <v>#DIV/0!</v>
      </c>
    </row>
    <row r="27" spans="1:8" ht="38.25" x14ac:dyDescent="0.2">
      <c r="A27" s="34" t="s">
        <v>69</v>
      </c>
      <c r="B27" s="48" t="s">
        <v>70</v>
      </c>
      <c r="C27" s="20" t="s">
        <v>34</v>
      </c>
      <c r="D27" s="22">
        <v>4</v>
      </c>
      <c r="E27" s="38"/>
      <c r="F27" s="24">
        <f t="shared" si="3"/>
        <v>0</v>
      </c>
      <c r="G27" s="25" t="e">
        <f t="shared" si="2"/>
        <v>#DIV/0!</v>
      </c>
    </row>
    <row r="28" spans="1:8" ht="38.25" x14ac:dyDescent="0.2">
      <c r="A28" s="33" t="s">
        <v>71</v>
      </c>
      <c r="B28" s="47" t="s">
        <v>72</v>
      </c>
      <c r="C28" s="20" t="s">
        <v>34</v>
      </c>
      <c r="D28" s="37">
        <v>6</v>
      </c>
      <c r="E28" s="36"/>
      <c r="F28" s="24">
        <f t="shared" si="3"/>
        <v>0</v>
      </c>
      <c r="G28" s="53" t="e">
        <f>F28*100/$F$32</f>
        <v>#DIV/0!</v>
      </c>
    </row>
    <row r="29" spans="1:8" ht="39" thickBot="1" x14ac:dyDescent="0.25">
      <c r="A29" s="34" t="s">
        <v>73</v>
      </c>
      <c r="B29" s="50" t="s">
        <v>74</v>
      </c>
      <c r="C29" s="20" t="s">
        <v>34</v>
      </c>
      <c r="D29" s="51">
        <v>1</v>
      </c>
      <c r="E29" s="52"/>
      <c r="F29" s="24">
        <f t="shared" si="3"/>
        <v>0</v>
      </c>
      <c r="G29" s="53" t="e">
        <f>F29*100/$F$32</f>
        <v>#DIV/0!</v>
      </c>
    </row>
    <row r="30" spans="1:8" ht="13.5" thickBot="1" x14ac:dyDescent="0.25">
      <c r="A30" s="15" t="s">
        <v>73</v>
      </c>
      <c r="B30" s="196" t="s">
        <v>17</v>
      </c>
      <c r="C30" s="196"/>
      <c r="D30" s="196"/>
      <c r="E30" s="196"/>
      <c r="F30" s="26">
        <f>SUM(F23:F29)</f>
        <v>0</v>
      </c>
      <c r="G30" s="27" t="e">
        <f>F30*100/$F$32</f>
        <v>#DIV/0!</v>
      </c>
    </row>
    <row r="31" spans="1:8" ht="19.5" customHeight="1" thickBot="1" x14ac:dyDescent="0.25">
      <c r="A31" s="193"/>
      <c r="B31" s="193"/>
      <c r="C31" s="193"/>
      <c r="D31" s="193"/>
      <c r="E31" s="193"/>
      <c r="F31" s="193"/>
      <c r="G31" s="193"/>
    </row>
    <row r="32" spans="1:8" ht="13.5" thickBot="1" x14ac:dyDescent="0.25">
      <c r="A32" s="191" t="s">
        <v>36</v>
      </c>
      <c r="B32" s="192"/>
      <c r="C32" s="192"/>
      <c r="D32" s="192"/>
      <c r="E32" s="192"/>
      <c r="F32" s="17">
        <f>SUM(F30+F20+F11)</f>
        <v>0</v>
      </c>
      <c r="G32" s="39" t="e">
        <f>F32*100/$F$32</f>
        <v>#DIV/0!</v>
      </c>
      <c r="H32" s="40"/>
    </row>
    <row r="33" spans="1:7" x14ac:dyDescent="0.2">
      <c r="A33" s="41"/>
      <c r="B33" s="42"/>
      <c r="C33" s="42"/>
      <c r="D33" s="42"/>
      <c r="E33" s="42"/>
      <c r="F33" s="43"/>
      <c r="G33" s="44"/>
    </row>
    <row r="34" spans="1:7" x14ac:dyDescent="0.2">
      <c r="A34" s="43"/>
      <c r="B34" s="43"/>
      <c r="C34" s="43"/>
      <c r="D34" s="43"/>
      <c r="E34" s="43"/>
      <c r="F34" s="43"/>
      <c r="G34" s="44"/>
    </row>
    <row r="35" spans="1:7" x14ac:dyDescent="0.2">
      <c r="A35" s="43"/>
      <c r="B35" s="43"/>
      <c r="C35" s="43"/>
      <c r="D35" s="43"/>
      <c r="E35" s="43"/>
      <c r="F35" s="43"/>
      <c r="G35" s="44"/>
    </row>
    <row r="36" spans="1:7" x14ac:dyDescent="0.2">
      <c r="A36" s="43"/>
      <c r="B36" s="43"/>
      <c r="C36" s="43"/>
      <c r="D36" s="43"/>
      <c r="E36" s="43"/>
      <c r="F36" s="43"/>
      <c r="G36" s="44"/>
    </row>
    <row r="37" spans="1:7" ht="15.75" customHeight="1" x14ac:dyDescent="0.2">
      <c r="A37" s="44"/>
      <c r="B37" s="44"/>
      <c r="C37" s="44"/>
      <c r="D37" s="44"/>
      <c r="E37" s="44"/>
      <c r="F37" s="44"/>
      <c r="G37" s="44"/>
    </row>
    <row r="38" spans="1:7" ht="15.75" customHeight="1" x14ac:dyDescent="0.2">
      <c r="A38" s="44"/>
      <c r="B38" s="44"/>
      <c r="C38" s="44"/>
      <c r="D38" s="44"/>
      <c r="E38" s="43"/>
      <c r="F38" s="44"/>
      <c r="G38" s="44"/>
    </row>
    <row r="39" spans="1:7" x14ac:dyDescent="0.2">
      <c r="A39" s="44"/>
      <c r="B39" s="44"/>
      <c r="C39" s="44"/>
      <c r="D39" s="44"/>
      <c r="E39" s="44"/>
      <c r="F39" s="44"/>
      <c r="G39" s="44"/>
    </row>
    <row r="40" spans="1:7" x14ac:dyDescent="0.2">
      <c r="A40" s="44"/>
      <c r="B40" s="44"/>
      <c r="C40" s="44"/>
      <c r="D40" s="44"/>
      <c r="E40" s="44"/>
      <c r="F40" s="44"/>
      <c r="G40" s="44"/>
    </row>
    <row r="41" spans="1:7" x14ac:dyDescent="0.2">
      <c r="A41" s="44"/>
      <c r="B41" s="44"/>
      <c r="C41" s="44"/>
      <c r="D41" s="44"/>
      <c r="E41" s="44"/>
      <c r="F41" s="44"/>
      <c r="G41" s="44"/>
    </row>
    <row r="42" spans="1:7" x14ac:dyDescent="0.2">
      <c r="A42" s="44"/>
      <c r="B42" s="44"/>
      <c r="C42" s="44"/>
      <c r="D42" s="44"/>
      <c r="E42" s="44"/>
      <c r="F42" s="44"/>
      <c r="G42" s="44"/>
    </row>
    <row r="43" spans="1:7" x14ac:dyDescent="0.2">
      <c r="A43" s="44"/>
      <c r="B43" s="44"/>
      <c r="C43" s="44"/>
      <c r="D43" s="44"/>
      <c r="E43" s="44"/>
      <c r="F43" s="44"/>
      <c r="G43" s="44"/>
    </row>
    <row r="44" spans="1:7" x14ac:dyDescent="0.2">
      <c r="A44" s="44"/>
      <c r="B44" s="44"/>
      <c r="C44" s="44"/>
      <c r="D44" s="44"/>
      <c r="E44" s="44"/>
      <c r="F44" s="44"/>
      <c r="G44" s="44"/>
    </row>
    <row r="45" spans="1:7" x14ac:dyDescent="0.2">
      <c r="A45" s="44"/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  <row r="47" spans="1:7" x14ac:dyDescent="0.2">
      <c r="A47" s="44"/>
      <c r="B47" s="44"/>
      <c r="C47" s="44"/>
      <c r="D47" s="44"/>
      <c r="E47" s="44"/>
      <c r="F47" s="44"/>
      <c r="G47" s="44"/>
    </row>
    <row r="48" spans="1:7" x14ac:dyDescent="0.2">
      <c r="A48" s="44"/>
      <c r="B48" s="44"/>
      <c r="C48" s="44"/>
      <c r="D48" s="44"/>
      <c r="E48" s="44"/>
      <c r="F48" s="44"/>
      <c r="G48" s="44"/>
    </row>
  </sheetData>
  <mergeCells count="17"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  <mergeCell ref="B6:G6"/>
    <mergeCell ref="A32:E3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2022-01-20T11:08:00Z</cp:lastPrinted>
  <dcterms:created xsi:type="dcterms:W3CDTF">2015-12-07T12:00:04Z</dcterms:created>
  <dcterms:modified xsi:type="dcterms:W3CDTF">2022-02-11T11:01:47Z</dcterms:modified>
  <cp:category/>
  <cp:contentStatus/>
</cp:coreProperties>
</file>