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9FC38CF5-1790-41ED-9BE5-C5AE4CCC9D4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ORÇAMENTO" sheetId="3" r:id="rId1"/>
    <sheet name="CRONOGRAM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B19" i="4"/>
  <c r="B18" i="4"/>
  <c r="B17" i="4"/>
  <c r="B16" i="4"/>
  <c r="B15" i="4"/>
  <c r="B13" i="4"/>
  <c r="B12" i="4"/>
  <c r="E45" i="3"/>
  <c r="E31" i="3" l="1"/>
  <c r="G31" i="3" l="1"/>
  <c r="G32" i="3"/>
  <c r="G33" i="3"/>
  <c r="G34" i="3"/>
  <c r="G35" i="3"/>
  <c r="B7" i="4" l="1"/>
  <c r="B5" i="4"/>
  <c r="B4" i="4"/>
  <c r="G12" i="3"/>
  <c r="G49" i="3" l="1"/>
  <c r="G26" i="3"/>
  <c r="G22" i="3"/>
  <c r="G17" i="3"/>
  <c r="G18" i="3"/>
  <c r="G50" i="3" l="1"/>
  <c r="I19" i="4" s="1"/>
  <c r="G16" i="3"/>
  <c r="G30" i="3"/>
  <c r="G39" i="3"/>
  <c r="G40" i="3"/>
  <c r="G44" i="3"/>
  <c r="G45" i="3"/>
  <c r="G19" i="4" l="1"/>
  <c r="G13" i="3"/>
  <c r="G46" i="3"/>
  <c r="I18" i="4" s="1"/>
  <c r="G27" i="3"/>
  <c r="I15" i="4" s="1"/>
  <c r="G36" i="3"/>
  <c r="I16" i="4" s="1"/>
  <c r="G16" i="4" s="1"/>
  <c r="G19" i="3"/>
  <c r="G41" i="3"/>
  <c r="I17" i="4" s="1"/>
  <c r="G23" i="3"/>
  <c r="I14" i="4" s="1"/>
  <c r="E14" i="4" s="1"/>
  <c r="I13" i="4" l="1"/>
  <c r="E13" i="4" s="1"/>
  <c r="G52" i="3"/>
  <c r="B5" i="3" s="1"/>
  <c r="I12" i="4"/>
  <c r="I20" i="4" s="1"/>
  <c r="B6" i="4" s="1"/>
  <c r="E17" i="4"/>
  <c r="E16" i="4"/>
  <c r="E15" i="4"/>
  <c r="G18" i="4"/>
  <c r="G14" i="4"/>
  <c r="E12" i="4" l="1"/>
  <c r="J12" i="4"/>
  <c r="E20" i="4"/>
  <c r="E22" i="4" s="1"/>
  <c r="G20" i="4"/>
  <c r="G22" i="4" s="1"/>
  <c r="J15" i="4"/>
  <c r="J17" i="4"/>
  <c r="J18" i="4"/>
  <c r="J19" i="4"/>
  <c r="J16" i="4"/>
  <c r="J13" i="4"/>
  <c r="J14" i="4"/>
  <c r="E21" i="4" l="1"/>
  <c r="G21" i="4" s="1"/>
  <c r="E23" i="4" l="1"/>
  <c r="G23" i="4" s="1"/>
</calcChain>
</file>

<file path=xl/sharedStrings.xml><?xml version="1.0" encoding="utf-8"?>
<sst xmlns="http://schemas.openxmlformats.org/spreadsheetml/2006/main" count="130" uniqueCount="101">
  <si>
    <t>Unidade</t>
  </si>
  <si>
    <t>Quantidade</t>
  </si>
  <si>
    <t>1.1</t>
  </si>
  <si>
    <t>1.2</t>
  </si>
  <si>
    <t>ITEM</t>
  </si>
  <si>
    <t>M²</t>
  </si>
  <si>
    <t>FONTE</t>
  </si>
  <si>
    <t>PLANILHA QUANTITATIVA E ORÇAMENTÁRIA</t>
  </si>
  <si>
    <t>OBRA:</t>
  </si>
  <si>
    <t>LOCAL:</t>
  </si>
  <si>
    <t>Valor Total:</t>
  </si>
  <si>
    <t>Valor do BDI:</t>
  </si>
  <si>
    <t>ITENS DE SERVIÇO</t>
  </si>
  <si>
    <t>REFERÊNCIA:</t>
  </si>
  <si>
    <t>TOTAL DO ITEM</t>
  </si>
  <si>
    <t>2.1</t>
  </si>
  <si>
    <t>2.2</t>
  </si>
  <si>
    <t>2.3</t>
  </si>
  <si>
    <t>TOTAL GERAL DA OBRA</t>
  </si>
  <si>
    <t>3.1</t>
  </si>
  <si>
    <t>3.2</t>
  </si>
  <si>
    <t>4.1</t>
  </si>
  <si>
    <t>5.1</t>
  </si>
  <si>
    <t>4.2</t>
  </si>
  <si>
    <t>5.3</t>
  </si>
  <si>
    <t>6.1</t>
  </si>
  <si>
    <t>6.2</t>
  </si>
  <si>
    <t>M</t>
  </si>
  <si>
    <t>5.2</t>
  </si>
  <si>
    <t>6.3</t>
  </si>
  <si>
    <t>7.1</t>
  </si>
  <si>
    <t>7.2</t>
  </si>
  <si>
    <t>7.3</t>
  </si>
  <si>
    <t>8.1</t>
  </si>
  <si>
    <t>8.2</t>
  </si>
  <si>
    <t>2.4</t>
  </si>
  <si>
    <t>Custo Unitário (R$)</t>
  </si>
  <si>
    <t>Custo Total (R$)</t>
  </si>
  <si>
    <t>CRONOGRAMA FÍSICO FINANCEIRO</t>
  </si>
  <si>
    <t>DISCRIMINAÇÃO</t>
  </si>
  <si>
    <t>PERÍODO</t>
  </si>
  <si>
    <t>TOTAL</t>
  </si>
  <si>
    <t>MÊS 01</t>
  </si>
  <si>
    <t>MÊS 02</t>
  </si>
  <si>
    <t>R$</t>
  </si>
  <si>
    <t>%</t>
  </si>
  <si>
    <t>VALOR DA OBRA</t>
  </si>
  <si>
    <t xml:space="preserve">VALOR ACUMULADO </t>
  </si>
  <si>
    <t>PERCENTUAL DA OBRA</t>
  </si>
  <si>
    <t>SOMATÓRIO ACUMULADO %</t>
  </si>
  <si>
    <t>DEINFRA 42571</t>
  </si>
  <si>
    <t>M2</t>
  </si>
  <si>
    <t>SERVIÇOS INICIAIS</t>
  </si>
  <si>
    <t>DEMOLIÇÕES E RETIRADAS</t>
  </si>
  <si>
    <t>REMOÇÃO DE TELHAS, DE FIBROCIMENTO, METÁLICA E CERÂMICA, DE FORMA MANUAL, SEM REAPROVEITAMENTO. AF_12/2017</t>
  </si>
  <si>
    <t>ALVENARIAS E VEDAÇÕES</t>
  </si>
  <si>
    <t>COBERTURA</t>
  </si>
  <si>
    <t>FORRO EM MADEIRA PINUS, PARA AMBIENTES COMERCIAIS, INCLUSIVE ESTRUTURA DE FIXAÇÃO. AF_05/2017</t>
  </si>
  <si>
    <t>5.4</t>
  </si>
  <si>
    <t>5.5</t>
  </si>
  <si>
    <t>5.6</t>
  </si>
  <si>
    <t>5.7</t>
  </si>
  <si>
    <t>PINTURA</t>
  </si>
  <si>
    <t>COMPLEMENTARES</t>
  </si>
  <si>
    <t>PLACA OBRA PINTADA E FIXADA EM ESTRUTURA MADEIRA</t>
  </si>
  <si>
    <t>LIMPEZA DA OBRA</t>
  </si>
  <si>
    <t>U.M.S. Paulo Valdir Smania - Reforma do telhado</t>
  </si>
  <si>
    <t xml:space="preserve">Rodovia Municipal Marlene Piazza Zuchinali - Nova Roma - Morro Grande - SC </t>
  </si>
  <si>
    <t>SINAPI AGOSTO DE 2021 DESONERADO / DEINFRA JANEIRO DE 2021</t>
  </si>
  <si>
    <t>SINAPI - 97650</t>
  </si>
  <si>
    <t>REMOÇÃO DE TRAMA DE MADEIRA PARA COBERTURA, DE FORMA MANUAL, SEM REAPROVEITAMENTO. AF_12/2017</t>
  </si>
  <si>
    <t>SINAPI - 97647</t>
  </si>
  <si>
    <t>SINAPI - 97622</t>
  </si>
  <si>
    <t>DEMOLIÇÃO DE ALVENARIA DE BLOCO FURADO, DE FORMA MANUAL, SEM REAPROVEITAMENTO. AF_12/2017</t>
  </si>
  <si>
    <t>M³</t>
  </si>
  <si>
    <t>PILARES E VIGA DE AMARRAÇÃO DA PLATIBANDA</t>
  </si>
  <si>
    <t>DEINFRA - 47991</t>
  </si>
  <si>
    <t>CONCRETO ARMADO EM ESTRUTURA - 25MPA (CONVENCIONAL)</t>
  </si>
  <si>
    <t>SINAPI - 87521</t>
  </si>
  <si>
    <t>ALVENARIA DE VEDAÇÃO DE BLOCOS CERÂMICOS FURADOS NA HORIZONTAL DE 11,5X19X19CM (ESPESSURA 11,5CM) DE PAREDES COM ÁREA LÍQUIDA MAIOR OU IGUAL A 6M² COM VÃOS E ARGAMASSA DE ASSENTAMENTO COM PREPARO EM BETONEIRA. AF_06/2014</t>
  </si>
  <si>
    <t>DEINFRA - 42721</t>
  </si>
  <si>
    <t>ESTRUTURA DE MADEIRA VAO MEDIO 15M TELHA FIBROCIMENTO</t>
  </si>
  <si>
    <t>SINAPI - 94207</t>
  </si>
  <si>
    <t>TELHAMENTO COM TELHA ONDULADA DE FIBROCIMENTO E = 6 MM, COM RECOBRIMENTO LATERAL DE 1/4 DE ONDA PARA TELHADO COM INCLINAÇÃO MAIOR QUE 10°, COM ATÉ 2 ÁGUAS, INCLUSO IÇAMENTO. AF_07/2019</t>
  </si>
  <si>
    <t>42751 - 42721</t>
  </si>
  <si>
    <t>TESTEIRA DE MADEIRA/BEIRAL 17 CM</t>
  </si>
  <si>
    <t>SINAPI - 96117</t>
  </si>
  <si>
    <t>DEINFRA - 40181</t>
  </si>
  <si>
    <t>SINAPI - 94231</t>
  </si>
  <si>
    <t>RUFO EM CHAPA DE AÇO GALVANIZADO NÚMERO 24, CORTE DE 25 CM, INCLUSO TRANSPORTE VERTICAL. AF_07/2019</t>
  </si>
  <si>
    <t>REVESTIMENTOS</t>
  </si>
  <si>
    <t>SINAPI - 87894</t>
  </si>
  <si>
    <t>DEINFRA - 42765</t>
  </si>
  <si>
    <t>CHAPISCO APLICADO EM ALVENARIA (SEM PRESENÇA DE VÃOS) E ESTRUTURAS DE CONCRETO DE FACHADA, COM COLHER DE PEDREIRO.  ARGAMASSA TRAÇO 1:3 COM PREPARO EM BETONEIRA 400L. AF_06/2014</t>
  </si>
  <si>
    <t>REBOCO</t>
  </si>
  <si>
    <t>SINAPI - 88485</t>
  </si>
  <si>
    <t>SINAPI - 88489</t>
  </si>
  <si>
    <t>APLICAÇÃO DE FUNDO SELADOR ACRÍLICO EM PAREDES, UMA DEMÃO. AF_06/2014</t>
  </si>
  <si>
    <t>APLICAÇÃO MANUAL DE PINTURA COM TINTA LÁTEX ACRÍLICA EM PAREDES, DUAS DEMÃOS. AF_06/2014</t>
  </si>
  <si>
    <t>DEINFRA - 42846</t>
  </si>
  <si>
    <t>PINGADEIRA DE ALUMINIO 40CM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</si>
</sst>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sz val="7.5"/>
      <color rgb="FF000000"/>
      <name val="Arial"/>
      <family val="2"/>
    </font>
    <font>
      <sz val="9"/>
      <color theme="1"/>
      <name val="Arial"/>
      <family val="2"/>
      <charset val="1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C0C0C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1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9" fillId="3" borderId="4" xfId="0" applyNumberFormat="1" applyFont="1" applyFill="1" applyBorder="1" applyAlignment="1" applyProtection="1">
      <alignment vertical="center" wrapText="1"/>
    </xf>
    <xf numFmtId="0" fontId="9" fillId="3" borderId="5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2" fillId="0" borderId="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9" fontId="13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9" fontId="13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4" fontId="1" fillId="0" borderId="16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4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4" fontId="2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16" fillId="5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 applyProtection="1">
      <alignment horizontal="center" vertical="center" wrapText="1"/>
    </xf>
    <xf numFmtId="0" fontId="9" fillId="3" borderId="8" xfId="0" applyNumberFormat="1" applyFont="1" applyFill="1" applyBorder="1" applyAlignment="1" applyProtection="1">
      <alignment horizontal="center" vertical="center" wrapText="1"/>
    </xf>
    <xf numFmtId="0" fontId="9" fillId="3" borderId="6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164" fontId="3" fillId="0" borderId="1" xfId="0" applyNumberFormat="1" applyFont="1" applyBorder="1" applyAlignment="1" applyProtection="1">
      <alignment horizontal="left"/>
    </xf>
    <xf numFmtId="10" fontId="4" fillId="0" borderId="1" xfId="0" applyNumberFormat="1" applyFont="1" applyBorder="1" applyAlignment="1" applyProtection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14" fillId="0" borderId="26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13" fillId="0" borderId="1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2" fontId="14" fillId="0" borderId="31" xfId="1" applyNumberFormat="1" applyFont="1" applyBorder="1" applyAlignment="1">
      <alignment horizontal="center" vertical="center"/>
    </xf>
    <xf numFmtId="2" fontId="14" fillId="0" borderId="22" xfId="1" applyNumberFormat="1" applyFont="1" applyBorder="1" applyAlignment="1">
      <alignment horizontal="center" vertical="center"/>
    </xf>
    <xf numFmtId="2" fontId="14" fillId="0" borderId="5" xfId="1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2" fontId="14" fillId="0" borderId="35" xfId="1" applyNumberFormat="1" applyFont="1" applyBorder="1" applyAlignment="1">
      <alignment horizontal="center" vertical="center"/>
    </xf>
    <xf numFmtId="2" fontId="14" fillId="0" borderId="36" xfId="1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2" fontId="14" fillId="0" borderId="3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" fontId="14" fillId="0" borderId="31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/>
    </xf>
    <xf numFmtId="10" fontId="4" fillId="0" borderId="1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showGridLines="0" topLeftCell="A49" zoomScaleNormal="100" workbookViewId="0">
      <selection activeCell="J13" sqref="J13"/>
    </sheetView>
  </sheetViews>
  <sheetFormatPr defaultRowHeight="15" x14ac:dyDescent="0.25"/>
  <cols>
    <col min="1" max="1" width="13.85546875" customWidth="1"/>
    <col min="2" max="2" width="16.42578125" bestFit="1" customWidth="1"/>
    <col min="3" max="3" width="68.28515625" bestFit="1" customWidth="1"/>
    <col min="4" max="4" width="8" customWidth="1"/>
    <col min="5" max="5" width="10" customWidth="1"/>
    <col min="6" max="6" width="12.5703125" customWidth="1"/>
    <col min="7" max="7" width="11.42578125" customWidth="1"/>
    <col min="8" max="8" width="10.28515625" customWidth="1"/>
    <col min="9" max="9" width="11.42578125" customWidth="1"/>
    <col min="10" max="10" width="10.28515625" style="4" customWidth="1"/>
    <col min="11" max="11" width="10.7109375" style="4" customWidth="1"/>
    <col min="12" max="12" width="11.28515625" style="5" customWidth="1"/>
    <col min="13" max="13" width="11.42578125" style="6" customWidth="1"/>
  </cols>
  <sheetData>
    <row r="1" spans="1:13" ht="27" customHeight="1" x14ac:dyDescent="0.25">
      <c r="A1" s="83" t="s">
        <v>7</v>
      </c>
      <c r="B1" s="83"/>
      <c r="C1" s="83"/>
      <c r="D1" s="83"/>
      <c r="E1" s="83"/>
      <c r="F1" s="83"/>
      <c r="G1" s="83"/>
      <c r="H1" s="11"/>
      <c r="I1" s="11"/>
      <c r="J1" s="11"/>
      <c r="K1" s="11"/>
      <c r="L1" s="11"/>
      <c r="M1" s="11"/>
    </row>
    <row r="2" spans="1:13" ht="18" customHeight="1" x14ac:dyDescent="0.25">
      <c r="A2" s="83"/>
      <c r="B2" s="83"/>
      <c r="C2" s="83"/>
      <c r="D2" s="83"/>
      <c r="E2" s="83"/>
      <c r="F2" s="83"/>
      <c r="G2" s="83"/>
      <c r="H2" s="11"/>
      <c r="I2" s="11"/>
      <c r="J2" s="11"/>
      <c r="K2" s="11"/>
      <c r="L2" s="11"/>
      <c r="M2" s="11"/>
    </row>
    <row r="3" spans="1:13" ht="18" customHeight="1" x14ac:dyDescent="0.25">
      <c r="A3" s="17" t="s">
        <v>8</v>
      </c>
      <c r="B3" s="84" t="s">
        <v>66</v>
      </c>
      <c r="C3" s="84"/>
      <c r="D3" s="84"/>
      <c r="E3" s="84"/>
      <c r="F3" s="84"/>
      <c r="G3" s="84"/>
      <c r="H3" s="12"/>
      <c r="I3" s="11"/>
      <c r="J3" s="11"/>
      <c r="K3" s="11"/>
      <c r="L3" s="11"/>
      <c r="M3" s="11"/>
    </row>
    <row r="4" spans="1:13" ht="18" customHeight="1" x14ac:dyDescent="0.25">
      <c r="A4" s="26" t="s">
        <v>9</v>
      </c>
      <c r="B4" s="85" t="s">
        <v>67</v>
      </c>
      <c r="C4" s="85"/>
      <c r="D4" s="85"/>
      <c r="E4" s="85"/>
      <c r="F4" s="85"/>
      <c r="G4" s="85"/>
      <c r="H4" s="12"/>
      <c r="I4" s="11"/>
      <c r="J4" s="11"/>
      <c r="K4" s="11"/>
      <c r="L4" s="11"/>
      <c r="M4" s="11"/>
    </row>
    <row r="5" spans="1:13" ht="18" customHeight="1" x14ac:dyDescent="0.25">
      <c r="A5" s="26" t="s">
        <v>10</v>
      </c>
      <c r="B5" s="86">
        <f>G52</f>
        <v>0</v>
      </c>
      <c r="C5" s="86"/>
      <c r="D5" s="86"/>
      <c r="E5" s="86"/>
      <c r="F5" s="86"/>
      <c r="G5" s="86"/>
      <c r="H5" s="12"/>
      <c r="I5" s="11"/>
      <c r="J5" s="11"/>
      <c r="K5" s="11"/>
      <c r="L5" s="11"/>
      <c r="M5" s="11"/>
    </row>
    <row r="6" spans="1:13" ht="17.25" customHeight="1" x14ac:dyDescent="0.25">
      <c r="A6" s="26" t="s">
        <v>11</v>
      </c>
      <c r="B6" s="87">
        <v>0.24809999999999999</v>
      </c>
      <c r="C6" s="87"/>
      <c r="D6" s="87"/>
      <c r="E6" s="87"/>
      <c r="F6" s="87"/>
      <c r="G6" s="87"/>
      <c r="H6" s="12"/>
      <c r="I6" s="12"/>
      <c r="J6" s="12"/>
      <c r="K6" s="12"/>
      <c r="L6" s="12"/>
      <c r="M6" s="12"/>
    </row>
    <row r="7" spans="1:13" ht="17.25" customHeight="1" x14ac:dyDescent="0.25">
      <c r="A7" s="26" t="s">
        <v>13</v>
      </c>
      <c r="B7" s="82" t="s">
        <v>68</v>
      </c>
      <c r="C7" s="82"/>
      <c r="D7" s="82"/>
      <c r="E7" s="82"/>
      <c r="F7" s="82"/>
      <c r="G7" s="82"/>
      <c r="H7" s="12"/>
      <c r="I7" s="12"/>
      <c r="J7" s="12"/>
      <c r="K7" s="12"/>
      <c r="L7" s="12"/>
      <c r="M7" s="12"/>
    </row>
    <row r="8" spans="1:13" x14ac:dyDescent="0.25">
      <c r="A8" s="81" t="s">
        <v>4</v>
      </c>
      <c r="B8" s="81" t="s">
        <v>6</v>
      </c>
      <c r="C8" s="81" t="s">
        <v>12</v>
      </c>
      <c r="D8" s="80" t="s">
        <v>0</v>
      </c>
      <c r="E8" s="80" t="s">
        <v>1</v>
      </c>
      <c r="F8" s="73" t="s">
        <v>36</v>
      </c>
      <c r="G8" s="79" t="s">
        <v>37</v>
      </c>
      <c r="H8" s="13"/>
      <c r="I8" s="13"/>
      <c r="J8" s="13"/>
      <c r="K8" s="13"/>
      <c r="L8" s="13"/>
      <c r="M8" s="13"/>
    </row>
    <row r="9" spans="1:13" ht="24" customHeight="1" x14ac:dyDescent="0.25">
      <c r="A9" s="88"/>
      <c r="B9" s="88"/>
      <c r="C9" s="88"/>
      <c r="D9" s="81"/>
      <c r="E9" s="81"/>
      <c r="F9" s="73"/>
      <c r="G9" s="79"/>
      <c r="H9" s="13"/>
      <c r="I9" s="13"/>
      <c r="J9" s="13"/>
      <c r="K9" s="13"/>
      <c r="L9" s="13"/>
      <c r="M9" s="13"/>
    </row>
    <row r="10" spans="1:13" x14ac:dyDescent="0.25">
      <c r="A10" s="61"/>
      <c r="B10" s="63"/>
      <c r="C10" s="63"/>
      <c r="D10" s="63"/>
      <c r="E10" s="63"/>
      <c r="F10" s="63"/>
      <c r="G10" s="64"/>
      <c r="H10" s="13"/>
      <c r="I10" s="13"/>
      <c r="J10" s="13"/>
      <c r="K10" s="13"/>
      <c r="L10" s="13"/>
      <c r="M10" s="13"/>
    </row>
    <row r="11" spans="1:13" ht="15.75" thickBot="1" x14ac:dyDescent="0.3">
      <c r="A11" s="7">
        <v>1</v>
      </c>
      <c r="B11" s="72" t="s">
        <v>52</v>
      </c>
      <c r="C11" s="72"/>
      <c r="D11" s="8"/>
      <c r="E11" s="9"/>
      <c r="F11" s="46"/>
      <c r="G11" s="1"/>
      <c r="H11" s="13"/>
      <c r="I11" s="13"/>
      <c r="J11" s="13"/>
      <c r="K11" s="13"/>
      <c r="L11" s="13"/>
      <c r="M11" s="13"/>
    </row>
    <row r="12" spans="1:13" ht="15.75" thickBot="1" x14ac:dyDescent="0.3">
      <c r="A12" s="10" t="s">
        <v>2</v>
      </c>
      <c r="B12" s="10" t="s">
        <v>50</v>
      </c>
      <c r="C12" s="40" t="s">
        <v>64</v>
      </c>
      <c r="D12" s="41" t="s">
        <v>51</v>
      </c>
      <c r="E12" s="48">
        <v>2</v>
      </c>
      <c r="F12" s="55"/>
      <c r="G12" s="24">
        <f t="shared" ref="G12" si="0">ROUND((E12*F12),2)</f>
        <v>0</v>
      </c>
      <c r="H12" s="13"/>
      <c r="I12" s="13"/>
      <c r="J12" s="13"/>
      <c r="K12" s="13"/>
      <c r="L12" s="13"/>
      <c r="M12" s="13"/>
    </row>
    <row r="13" spans="1:13" x14ac:dyDescent="0.25">
      <c r="A13" s="7" t="s">
        <v>3</v>
      </c>
      <c r="B13" s="18" t="s">
        <v>14</v>
      </c>
      <c r="C13" s="19"/>
      <c r="D13" s="19"/>
      <c r="E13" s="1"/>
      <c r="F13" s="51"/>
      <c r="G13" s="20">
        <f>ROUND((SUM(G12:G12)),2)</f>
        <v>0</v>
      </c>
      <c r="H13" s="13"/>
      <c r="I13" s="13"/>
      <c r="J13" s="13"/>
      <c r="K13" s="13"/>
      <c r="L13" s="13"/>
      <c r="M13" s="13"/>
    </row>
    <row r="14" spans="1:13" x14ac:dyDescent="0.25">
      <c r="A14" s="61"/>
      <c r="B14" s="62"/>
      <c r="C14" s="62"/>
      <c r="D14" s="63"/>
      <c r="E14" s="63"/>
      <c r="F14" s="63"/>
      <c r="G14" s="64"/>
      <c r="H14" s="13"/>
      <c r="I14" s="13"/>
      <c r="J14" s="13"/>
      <c r="K14" s="13"/>
      <c r="L14" s="13"/>
      <c r="M14" s="13"/>
    </row>
    <row r="15" spans="1:13" x14ac:dyDescent="0.25">
      <c r="A15" s="7">
        <v>2</v>
      </c>
      <c r="B15" s="72" t="s">
        <v>53</v>
      </c>
      <c r="C15" s="72"/>
      <c r="D15" s="8"/>
      <c r="E15" s="9"/>
      <c r="F15" s="46"/>
      <c r="G15" s="1"/>
      <c r="H15" s="13"/>
      <c r="I15" s="13"/>
      <c r="J15" s="13"/>
      <c r="K15" s="13"/>
      <c r="L15" s="13"/>
      <c r="M15" s="13"/>
    </row>
    <row r="16" spans="1:13" ht="24" x14ac:dyDescent="0.25">
      <c r="A16" s="10" t="s">
        <v>15</v>
      </c>
      <c r="B16" s="42" t="s">
        <v>69</v>
      </c>
      <c r="C16" s="43" t="s">
        <v>70</v>
      </c>
      <c r="D16" s="10" t="s">
        <v>5</v>
      </c>
      <c r="E16" s="52">
        <v>197.69</v>
      </c>
      <c r="F16" s="47"/>
      <c r="G16" s="24">
        <f t="shared" ref="G16:G18" si="1">ROUND((E16*F16),2)</f>
        <v>0</v>
      </c>
      <c r="H16" s="13"/>
      <c r="I16" s="13"/>
      <c r="J16" s="13"/>
      <c r="K16" s="13"/>
      <c r="L16" s="13"/>
      <c r="M16" s="13"/>
    </row>
    <row r="17" spans="1:13" ht="24" x14ac:dyDescent="0.25">
      <c r="A17" s="10" t="s">
        <v>16</v>
      </c>
      <c r="B17" s="10" t="s">
        <v>71</v>
      </c>
      <c r="C17" s="40" t="s">
        <v>54</v>
      </c>
      <c r="D17" s="10" t="s">
        <v>5</v>
      </c>
      <c r="E17" s="52">
        <v>197.69</v>
      </c>
      <c r="F17" s="47"/>
      <c r="G17" s="24">
        <f t="shared" si="1"/>
        <v>0</v>
      </c>
      <c r="H17" s="13"/>
      <c r="I17" s="13"/>
      <c r="J17" s="13"/>
      <c r="K17" s="13"/>
      <c r="L17" s="13"/>
      <c r="M17" s="13"/>
    </row>
    <row r="18" spans="1:13" ht="24" x14ac:dyDescent="0.25">
      <c r="A18" s="10" t="s">
        <v>17</v>
      </c>
      <c r="B18" s="10" t="s">
        <v>72</v>
      </c>
      <c r="C18" s="40" t="s">
        <v>73</v>
      </c>
      <c r="D18" s="53" t="s">
        <v>74</v>
      </c>
      <c r="E18" s="52">
        <v>12.42</v>
      </c>
      <c r="F18" s="47"/>
      <c r="G18" s="24">
        <f t="shared" si="1"/>
        <v>0</v>
      </c>
      <c r="H18" s="13"/>
      <c r="I18" s="13"/>
      <c r="J18" s="13"/>
      <c r="K18" s="13"/>
      <c r="L18" s="13"/>
      <c r="M18" s="13"/>
    </row>
    <row r="19" spans="1:13" x14ac:dyDescent="0.25">
      <c r="A19" s="7" t="s">
        <v>35</v>
      </c>
      <c r="B19" s="18" t="s">
        <v>14</v>
      </c>
      <c r="C19" s="19"/>
      <c r="D19" s="19"/>
      <c r="E19" s="1"/>
      <c r="F19" s="51"/>
      <c r="G19" s="20">
        <f>ROUND((SUM(G16:G18)),2)</f>
        <v>0</v>
      </c>
      <c r="H19" s="13"/>
      <c r="I19" s="13"/>
      <c r="J19" s="13"/>
      <c r="K19" s="13"/>
      <c r="L19" s="13"/>
      <c r="M19" s="13"/>
    </row>
    <row r="20" spans="1:13" x14ac:dyDescent="0.25">
      <c r="A20" s="61"/>
      <c r="B20" s="62"/>
      <c r="C20" s="62"/>
      <c r="D20" s="63"/>
      <c r="E20" s="63"/>
      <c r="F20" s="63"/>
      <c r="G20" s="64"/>
      <c r="H20" s="13"/>
      <c r="I20" s="13"/>
      <c r="J20" s="13"/>
      <c r="K20" s="13"/>
      <c r="L20" s="13"/>
      <c r="M20" s="13"/>
    </row>
    <row r="21" spans="1:13" ht="15" customHeight="1" x14ac:dyDescent="0.25">
      <c r="A21" s="7">
        <v>3</v>
      </c>
      <c r="B21" s="74" t="s">
        <v>75</v>
      </c>
      <c r="C21" s="75"/>
      <c r="D21" s="8"/>
      <c r="E21" s="9"/>
      <c r="F21" s="46"/>
      <c r="G21" s="1"/>
      <c r="H21" s="13"/>
      <c r="I21" s="13"/>
      <c r="J21" s="13"/>
      <c r="K21" s="13"/>
      <c r="L21" s="13"/>
      <c r="M21" s="13"/>
    </row>
    <row r="22" spans="1:13" x14ac:dyDescent="0.25">
      <c r="A22" s="10" t="s">
        <v>19</v>
      </c>
      <c r="B22" s="42" t="s">
        <v>76</v>
      </c>
      <c r="C22" s="44" t="s">
        <v>77</v>
      </c>
      <c r="D22" s="53" t="s">
        <v>74</v>
      </c>
      <c r="E22" s="52">
        <v>0.79559999999999997</v>
      </c>
      <c r="F22" s="47"/>
      <c r="G22" s="24">
        <f t="shared" ref="G22" si="2">ROUND((E22*F22),2)</f>
        <v>0</v>
      </c>
      <c r="H22" s="13"/>
      <c r="I22" s="13"/>
      <c r="J22" s="13"/>
      <c r="K22" s="13"/>
      <c r="L22" s="13"/>
      <c r="M22" s="13"/>
    </row>
    <row r="23" spans="1:13" x14ac:dyDescent="0.25">
      <c r="A23" s="7" t="s">
        <v>20</v>
      </c>
      <c r="B23" s="18" t="s">
        <v>14</v>
      </c>
      <c r="C23" s="19"/>
      <c r="D23" s="19"/>
      <c r="E23" s="1"/>
      <c r="F23" s="51"/>
      <c r="G23" s="20">
        <f>ROUND((SUM(G22:G22)),2)</f>
        <v>0</v>
      </c>
      <c r="H23" s="13"/>
      <c r="I23" s="13"/>
      <c r="J23" s="13"/>
      <c r="K23" s="13"/>
      <c r="L23" s="13"/>
      <c r="M23" s="13"/>
    </row>
    <row r="24" spans="1:13" x14ac:dyDescent="0.25">
      <c r="A24" s="65"/>
      <c r="B24" s="66"/>
      <c r="C24" s="66"/>
      <c r="D24" s="67"/>
      <c r="E24" s="67"/>
      <c r="F24" s="67"/>
      <c r="G24" s="68"/>
      <c r="H24" s="13"/>
      <c r="I24" s="13"/>
      <c r="J24" s="13"/>
      <c r="K24" s="13"/>
      <c r="L24" s="13"/>
      <c r="M24" s="13"/>
    </row>
    <row r="25" spans="1:13" ht="15" customHeight="1" x14ac:dyDescent="0.25">
      <c r="A25" s="7">
        <v>4</v>
      </c>
      <c r="B25" s="72" t="s">
        <v>55</v>
      </c>
      <c r="C25" s="72"/>
      <c r="D25" s="8"/>
      <c r="E25" s="9"/>
      <c r="F25" s="46"/>
      <c r="G25" s="1"/>
      <c r="H25" s="13"/>
      <c r="I25" s="13"/>
      <c r="J25" s="13"/>
      <c r="K25" s="13"/>
      <c r="L25" s="13"/>
      <c r="M25" s="13"/>
    </row>
    <row r="26" spans="1:13" ht="48" x14ac:dyDescent="0.25">
      <c r="A26" s="10" t="s">
        <v>21</v>
      </c>
      <c r="B26" s="42" t="s">
        <v>78</v>
      </c>
      <c r="C26" s="43" t="s">
        <v>79</v>
      </c>
      <c r="D26" s="53" t="s">
        <v>5</v>
      </c>
      <c r="E26" s="52">
        <v>28.07</v>
      </c>
      <c r="F26" s="47"/>
      <c r="G26" s="24">
        <f>ROUND((E26*F26),2)</f>
        <v>0</v>
      </c>
      <c r="H26" s="13"/>
      <c r="I26" s="13"/>
      <c r="J26" s="14"/>
      <c r="K26" s="14"/>
      <c r="L26" s="15"/>
      <c r="M26" s="16"/>
    </row>
    <row r="27" spans="1:13" x14ac:dyDescent="0.25">
      <c r="A27" s="7" t="s">
        <v>23</v>
      </c>
      <c r="B27" s="18" t="s">
        <v>14</v>
      </c>
      <c r="C27" s="19"/>
      <c r="D27" s="19"/>
      <c r="E27" s="1"/>
      <c r="F27" s="51"/>
      <c r="G27" s="20">
        <f>ROUND((SUM(G26:G26)),2)</f>
        <v>0</v>
      </c>
      <c r="H27" s="13"/>
      <c r="I27" s="13"/>
      <c r="J27" s="14"/>
      <c r="K27" s="14"/>
      <c r="L27" s="15"/>
      <c r="M27" s="16"/>
    </row>
    <row r="28" spans="1:13" x14ac:dyDescent="0.25">
      <c r="A28" s="61"/>
      <c r="B28" s="62"/>
      <c r="C28" s="62"/>
      <c r="D28" s="63"/>
      <c r="E28" s="63"/>
      <c r="F28" s="63"/>
      <c r="G28" s="64"/>
      <c r="H28" s="13"/>
      <c r="I28" s="13"/>
      <c r="J28" s="14"/>
      <c r="K28" s="14"/>
      <c r="L28" s="15"/>
      <c r="M28" s="16"/>
    </row>
    <row r="29" spans="1:13" x14ac:dyDescent="0.25">
      <c r="A29" s="25">
        <v>5</v>
      </c>
      <c r="B29" s="72" t="s">
        <v>56</v>
      </c>
      <c r="C29" s="72"/>
      <c r="D29" s="8"/>
      <c r="E29" s="9"/>
      <c r="F29" s="46"/>
      <c r="G29" s="1"/>
      <c r="H29" s="13"/>
      <c r="I29" s="13"/>
      <c r="J29" s="14"/>
      <c r="K29" s="14"/>
      <c r="L29" s="15"/>
      <c r="M29" s="16"/>
    </row>
    <row r="30" spans="1:13" x14ac:dyDescent="0.25">
      <c r="A30" s="21" t="s">
        <v>22</v>
      </c>
      <c r="B30" s="42" t="s">
        <v>80</v>
      </c>
      <c r="C30" s="43" t="s">
        <v>81</v>
      </c>
      <c r="D30" s="53" t="s">
        <v>5</v>
      </c>
      <c r="E30" s="52">
        <v>213.39</v>
      </c>
      <c r="F30" s="47"/>
      <c r="G30" s="24">
        <f>ROUND((E30*F30),2)</f>
        <v>0</v>
      </c>
      <c r="H30" s="13"/>
      <c r="I30" s="13"/>
      <c r="J30" s="14"/>
      <c r="K30" s="14"/>
      <c r="L30" s="15"/>
      <c r="M30" s="16"/>
    </row>
    <row r="31" spans="1:13" ht="36" x14ac:dyDescent="0.25">
      <c r="A31" s="39" t="s">
        <v>28</v>
      </c>
      <c r="B31" s="53" t="s">
        <v>82</v>
      </c>
      <c r="C31" s="43" t="s">
        <v>83</v>
      </c>
      <c r="D31" s="53" t="s">
        <v>5</v>
      </c>
      <c r="E31" s="52">
        <f>E30</f>
        <v>213.39</v>
      </c>
      <c r="F31" s="47"/>
      <c r="G31" s="24">
        <f t="shared" ref="G31:G35" si="3">ROUND((E31*F31),2)</f>
        <v>0</v>
      </c>
      <c r="H31" s="13"/>
      <c r="I31" s="13"/>
      <c r="J31" s="14"/>
      <c r="K31" s="14"/>
      <c r="L31" s="15"/>
      <c r="M31" s="16"/>
    </row>
    <row r="32" spans="1:13" x14ac:dyDescent="0.25">
      <c r="A32" s="39" t="s">
        <v>24</v>
      </c>
      <c r="B32" s="53" t="s">
        <v>84</v>
      </c>
      <c r="C32" s="43" t="s">
        <v>85</v>
      </c>
      <c r="D32" s="53" t="s">
        <v>27</v>
      </c>
      <c r="E32" s="52">
        <v>21</v>
      </c>
      <c r="F32" s="47"/>
      <c r="G32" s="24">
        <f t="shared" si="3"/>
        <v>0</v>
      </c>
      <c r="H32" s="13"/>
      <c r="I32" s="13"/>
      <c r="J32" s="14"/>
      <c r="K32" s="14"/>
      <c r="L32" s="15"/>
      <c r="M32" s="16"/>
    </row>
    <row r="33" spans="1:13" ht="24" x14ac:dyDescent="0.25">
      <c r="A33" s="39" t="s">
        <v>58</v>
      </c>
      <c r="B33" s="53" t="s">
        <v>86</v>
      </c>
      <c r="C33" s="44" t="s">
        <v>57</v>
      </c>
      <c r="D33" s="53" t="s">
        <v>5</v>
      </c>
      <c r="E33" s="52">
        <v>12.6</v>
      </c>
      <c r="F33" s="47"/>
      <c r="G33" s="24">
        <f t="shared" si="3"/>
        <v>0</v>
      </c>
      <c r="H33" s="13"/>
      <c r="I33" s="13"/>
      <c r="J33" s="14"/>
      <c r="K33" s="14"/>
      <c r="L33" s="15"/>
      <c r="M33" s="16"/>
    </row>
    <row r="34" spans="1:13" x14ac:dyDescent="0.25">
      <c r="A34" s="39" t="s">
        <v>59</v>
      </c>
      <c r="B34" s="53" t="s">
        <v>87</v>
      </c>
      <c r="C34" s="44" t="s">
        <v>100</v>
      </c>
      <c r="D34" s="53" t="s">
        <v>27</v>
      </c>
      <c r="E34" s="52">
        <v>40.1</v>
      </c>
      <c r="F34" s="47"/>
      <c r="G34" s="24">
        <f t="shared" si="3"/>
        <v>0</v>
      </c>
      <c r="H34" s="13"/>
      <c r="I34" s="13"/>
      <c r="J34" s="14"/>
      <c r="K34" s="14"/>
      <c r="L34" s="15"/>
      <c r="M34" s="16"/>
    </row>
    <row r="35" spans="1:13" ht="24" x14ac:dyDescent="0.25">
      <c r="A35" s="39" t="s">
        <v>60</v>
      </c>
      <c r="B35" s="53" t="s">
        <v>88</v>
      </c>
      <c r="C35" s="44" t="s">
        <v>89</v>
      </c>
      <c r="D35" s="53" t="s">
        <v>27</v>
      </c>
      <c r="E35" s="52">
        <v>40.1</v>
      </c>
      <c r="F35" s="47"/>
      <c r="G35" s="24">
        <f t="shared" si="3"/>
        <v>0</v>
      </c>
      <c r="H35" s="13"/>
      <c r="I35" s="13"/>
      <c r="J35" s="14"/>
      <c r="K35" s="14"/>
      <c r="L35" s="15"/>
      <c r="M35" s="16"/>
    </row>
    <row r="36" spans="1:13" x14ac:dyDescent="0.25">
      <c r="A36" s="27" t="s">
        <v>61</v>
      </c>
      <c r="B36" s="18" t="s">
        <v>14</v>
      </c>
      <c r="C36" s="19"/>
      <c r="D36" s="19"/>
      <c r="E36" s="49"/>
      <c r="F36" s="3"/>
      <c r="G36" s="50">
        <f>ROUND((SUM(G30:G35)),2)</f>
        <v>0</v>
      </c>
      <c r="H36" s="13"/>
      <c r="I36" s="13"/>
      <c r="J36" s="14"/>
      <c r="K36" s="14"/>
      <c r="L36" s="15"/>
      <c r="M36" s="16"/>
    </row>
    <row r="37" spans="1:13" x14ac:dyDescent="0.25">
      <c r="A37" s="61"/>
      <c r="B37" s="62"/>
      <c r="C37" s="62"/>
      <c r="D37" s="63"/>
      <c r="E37" s="63"/>
      <c r="F37" s="63"/>
      <c r="G37" s="64"/>
      <c r="H37" s="13"/>
      <c r="I37" s="13"/>
      <c r="J37" s="14"/>
      <c r="K37" s="14"/>
      <c r="L37" s="15"/>
      <c r="M37" s="16"/>
    </row>
    <row r="38" spans="1:13" x14ac:dyDescent="0.25">
      <c r="A38" s="7">
        <v>6</v>
      </c>
      <c r="B38" s="72" t="s">
        <v>90</v>
      </c>
      <c r="C38" s="72"/>
      <c r="D38" s="8"/>
      <c r="E38" s="9"/>
      <c r="F38" s="46"/>
      <c r="G38" s="1"/>
      <c r="H38" s="13"/>
      <c r="I38" s="13"/>
      <c r="J38" s="14"/>
      <c r="K38" s="14"/>
      <c r="L38" s="15"/>
      <c r="M38" s="16"/>
    </row>
    <row r="39" spans="1:13" ht="36" x14ac:dyDescent="0.25">
      <c r="A39" s="10" t="s">
        <v>25</v>
      </c>
      <c r="B39" s="53" t="s">
        <v>91</v>
      </c>
      <c r="C39" s="45" t="s">
        <v>93</v>
      </c>
      <c r="D39" s="53" t="s">
        <v>5</v>
      </c>
      <c r="E39" s="52">
        <v>56.14</v>
      </c>
      <c r="F39" s="47"/>
      <c r="G39" s="24">
        <f t="shared" ref="G39:G40" si="4">ROUND((E39*F39),2)</f>
        <v>0</v>
      </c>
      <c r="H39" s="13"/>
      <c r="I39" s="13"/>
      <c r="J39" s="14"/>
      <c r="K39" s="14"/>
      <c r="L39" s="15"/>
      <c r="M39" s="16"/>
    </row>
    <row r="40" spans="1:13" x14ac:dyDescent="0.25">
      <c r="A40" s="10" t="s">
        <v>26</v>
      </c>
      <c r="B40" s="53" t="s">
        <v>92</v>
      </c>
      <c r="C40" s="45" t="s">
        <v>94</v>
      </c>
      <c r="D40" s="53" t="s">
        <v>5</v>
      </c>
      <c r="E40" s="52">
        <v>56.14</v>
      </c>
      <c r="F40" s="47"/>
      <c r="G40" s="24">
        <f t="shared" si="4"/>
        <v>0</v>
      </c>
      <c r="H40" s="13"/>
      <c r="I40" s="13"/>
      <c r="J40" s="14"/>
      <c r="K40" s="14"/>
      <c r="L40" s="15"/>
      <c r="M40" s="16"/>
    </row>
    <row r="41" spans="1:13" x14ac:dyDescent="0.25">
      <c r="A41" s="7" t="s">
        <v>29</v>
      </c>
      <c r="B41" s="18" t="s">
        <v>14</v>
      </c>
      <c r="C41" s="19"/>
      <c r="D41" s="19"/>
      <c r="E41" s="1"/>
      <c r="F41" s="51"/>
      <c r="G41" s="20">
        <f>ROUND((SUM(G39:G40)),2)</f>
        <v>0</v>
      </c>
      <c r="H41" s="13"/>
      <c r="I41" s="13"/>
      <c r="J41" s="14"/>
      <c r="K41" s="14"/>
      <c r="L41" s="15"/>
      <c r="M41" s="16"/>
    </row>
    <row r="42" spans="1:13" x14ac:dyDescent="0.25">
      <c r="A42" s="61"/>
      <c r="B42" s="62"/>
      <c r="C42" s="62"/>
      <c r="D42" s="63"/>
      <c r="E42" s="63"/>
      <c r="F42" s="63"/>
      <c r="G42" s="64"/>
      <c r="H42" s="13"/>
      <c r="I42" s="13"/>
      <c r="J42" s="14"/>
      <c r="K42" s="14"/>
      <c r="L42" s="15"/>
      <c r="M42" s="16"/>
    </row>
    <row r="43" spans="1:13" x14ac:dyDescent="0.25">
      <c r="A43" s="7">
        <v>7</v>
      </c>
      <c r="B43" s="72" t="s">
        <v>62</v>
      </c>
      <c r="C43" s="72"/>
      <c r="D43" s="8"/>
      <c r="E43" s="9"/>
      <c r="F43" s="46"/>
      <c r="G43" s="1"/>
      <c r="H43" s="13"/>
      <c r="I43" s="13"/>
      <c r="J43" s="14"/>
      <c r="K43" s="14"/>
      <c r="L43" s="15"/>
      <c r="M43" s="16"/>
    </row>
    <row r="44" spans="1:13" ht="24" x14ac:dyDescent="0.25">
      <c r="A44" s="10" t="s">
        <v>30</v>
      </c>
      <c r="B44" s="42" t="s">
        <v>95</v>
      </c>
      <c r="C44" s="45" t="s">
        <v>97</v>
      </c>
      <c r="D44" s="53" t="s">
        <v>5</v>
      </c>
      <c r="E44" s="52">
        <v>104.26</v>
      </c>
      <c r="F44" s="47"/>
      <c r="G44" s="24">
        <f>ROUND((E44*F44),2)</f>
        <v>0</v>
      </c>
      <c r="H44" s="13"/>
      <c r="I44" s="13"/>
      <c r="J44" s="14"/>
      <c r="K44" s="14"/>
      <c r="L44" s="15"/>
      <c r="M44" s="16"/>
    </row>
    <row r="45" spans="1:13" ht="24" x14ac:dyDescent="0.25">
      <c r="A45" s="10" t="s">
        <v>31</v>
      </c>
      <c r="B45" s="53" t="s">
        <v>96</v>
      </c>
      <c r="C45" s="45" t="s">
        <v>98</v>
      </c>
      <c r="D45" s="53" t="s">
        <v>5</v>
      </c>
      <c r="E45" s="52">
        <f>E44</f>
        <v>104.26</v>
      </c>
      <c r="F45" s="47"/>
      <c r="G45" s="24">
        <f>ROUND((E45*F45),2)</f>
        <v>0</v>
      </c>
      <c r="H45" s="13"/>
      <c r="I45" s="13"/>
      <c r="J45" s="14"/>
      <c r="K45" s="14"/>
      <c r="L45" s="15"/>
      <c r="M45" s="16"/>
    </row>
    <row r="46" spans="1:13" x14ac:dyDescent="0.25">
      <c r="A46" s="7" t="s">
        <v>32</v>
      </c>
      <c r="B46" s="18" t="s">
        <v>14</v>
      </c>
      <c r="C46" s="19"/>
      <c r="D46" s="19"/>
      <c r="E46" s="49"/>
      <c r="F46" s="3"/>
      <c r="G46" s="50">
        <f>ROUND((SUM(G44:G45)),2)</f>
        <v>0</v>
      </c>
      <c r="H46" s="13"/>
      <c r="I46" s="13"/>
      <c r="J46" s="14"/>
      <c r="K46" s="14"/>
      <c r="L46" s="15"/>
      <c r="M46" s="16"/>
    </row>
    <row r="47" spans="1:13" x14ac:dyDescent="0.25">
      <c r="A47" s="7"/>
      <c r="B47" s="76"/>
      <c r="C47" s="77"/>
      <c r="D47" s="78"/>
      <c r="E47" s="1"/>
      <c r="F47" s="3"/>
      <c r="G47" s="20"/>
      <c r="H47" s="13"/>
      <c r="I47" s="13"/>
      <c r="J47" s="14"/>
      <c r="K47" s="14"/>
      <c r="L47" s="15"/>
      <c r="M47" s="16"/>
    </row>
    <row r="48" spans="1:13" x14ac:dyDescent="0.25">
      <c r="A48" s="7">
        <v>8</v>
      </c>
      <c r="B48" s="72" t="s">
        <v>63</v>
      </c>
      <c r="C48" s="72"/>
      <c r="D48" s="8"/>
      <c r="E48" s="9"/>
      <c r="F48" s="46"/>
      <c r="G48" s="1"/>
      <c r="H48" s="13"/>
      <c r="I48" s="13"/>
      <c r="J48" s="14"/>
      <c r="K48" s="14"/>
      <c r="L48" s="15"/>
      <c r="M48" s="16"/>
    </row>
    <row r="49" spans="1:13" x14ac:dyDescent="0.25">
      <c r="A49" s="10" t="s">
        <v>33</v>
      </c>
      <c r="B49" s="42" t="s">
        <v>99</v>
      </c>
      <c r="C49" s="45" t="s">
        <v>65</v>
      </c>
      <c r="D49" s="53" t="s">
        <v>5</v>
      </c>
      <c r="E49" s="54">
        <v>206.85</v>
      </c>
      <c r="F49" s="47"/>
      <c r="G49" s="24">
        <f>ROUND((E49*F49),2)</f>
        <v>0</v>
      </c>
      <c r="H49" s="13"/>
      <c r="I49" s="13"/>
      <c r="J49" s="14"/>
      <c r="K49" s="14"/>
      <c r="L49" s="15"/>
      <c r="M49" s="16"/>
    </row>
    <row r="50" spans="1:13" x14ac:dyDescent="0.25">
      <c r="A50" s="7" t="s">
        <v>34</v>
      </c>
      <c r="B50" s="18" t="s">
        <v>14</v>
      </c>
      <c r="C50" s="19"/>
      <c r="D50" s="19"/>
      <c r="E50" s="1"/>
      <c r="F50" s="51"/>
      <c r="G50" s="20">
        <f>ROUND((SUM(G49:G49)),2)</f>
        <v>0</v>
      </c>
      <c r="H50" s="13"/>
      <c r="I50" s="13"/>
      <c r="J50" s="14"/>
      <c r="K50" s="14"/>
      <c r="L50" s="15"/>
      <c r="M50" s="16"/>
    </row>
    <row r="51" spans="1:13" x14ac:dyDescent="0.25">
      <c r="A51" s="22"/>
      <c r="B51" s="19"/>
      <c r="C51" s="19"/>
      <c r="D51" s="19"/>
      <c r="E51" s="23"/>
      <c r="F51" s="24"/>
      <c r="G51" s="20"/>
      <c r="H51" s="13"/>
      <c r="I51" s="13"/>
      <c r="J51" s="14"/>
      <c r="K51" s="14"/>
      <c r="L51" s="15"/>
      <c r="M51" s="16"/>
    </row>
    <row r="52" spans="1:13" ht="15.75" x14ac:dyDescent="0.25">
      <c r="A52" s="69" t="s">
        <v>18</v>
      </c>
      <c r="B52" s="70"/>
      <c r="C52" s="70"/>
      <c r="D52" s="70"/>
      <c r="E52" s="70"/>
      <c r="F52" s="71"/>
      <c r="G52" s="58">
        <f>SUM(G50+G46+G41+G36+G27+G23+G19+G13)</f>
        <v>0</v>
      </c>
      <c r="H52" s="13"/>
      <c r="I52" s="13"/>
      <c r="J52" s="14"/>
      <c r="K52" s="14"/>
      <c r="L52" s="15"/>
      <c r="M52" s="16"/>
    </row>
    <row r="56" spans="1:13" ht="18" x14ac:dyDescent="0.25">
      <c r="C56" s="59"/>
      <c r="D56" s="59"/>
      <c r="E56" s="59"/>
    </row>
    <row r="57" spans="1:13" ht="18" x14ac:dyDescent="0.25">
      <c r="C57" s="60"/>
      <c r="D57" s="60"/>
      <c r="E57" s="60"/>
    </row>
  </sheetData>
  <sheetProtection selectLockedCells="1"/>
  <mergeCells count="32">
    <mergeCell ref="G8:G9"/>
    <mergeCell ref="D8:D9"/>
    <mergeCell ref="E8:E9"/>
    <mergeCell ref="B7:G7"/>
    <mergeCell ref="A1:G2"/>
    <mergeCell ref="B3:G3"/>
    <mergeCell ref="B4:G4"/>
    <mergeCell ref="B5:G5"/>
    <mergeCell ref="B6:G6"/>
    <mergeCell ref="B8:B9"/>
    <mergeCell ref="A8:A9"/>
    <mergeCell ref="C8:C9"/>
    <mergeCell ref="F8:F9"/>
    <mergeCell ref="B15:C15"/>
    <mergeCell ref="B21:C21"/>
    <mergeCell ref="B25:C25"/>
    <mergeCell ref="B29:C29"/>
    <mergeCell ref="C56:E56"/>
    <mergeCell ref="C57:E57"/>
    <mergeCell ref="A20:G20"/>
    <mergeCell ref="A14:G14"/>
    <mergeCell ref="A10:G10"/>
    <mergeCell ref="A37:G37"/>
    <mergeCell ref="A42:G42"/>
    <mergeCell ref="A28:G28"/>
    <mergeCell ref="A24:G24"/>
    <mergeCell ref="A52:F52"/>
    <mergeCell ref="B11:C11"/>
    <mergeCell ref="B38:C38"/>
    <mergeCell ref="B43:C43"/>
    <mergeCell ref="B48:C48"/>
    <mergeCell ref="B47:D47"/>
  </mergeCells>
  <phoneticPr fontId="15" type="noConversion"/>
  <pageMargins left="1.1811023622047245" right="0.78740157480314965" top="1.1811023622047245" bottom="0.78740157480314965" header="0.19685039370078741" footer="0.19685039370078741"/>
  <pageSetup paperSize="9" scale="45" orientation="portrait" horizontalDpi="4294967295" verticalDpi="4294967295" r:id="rId1"/>
  <headerFooter>
    <oddFooter>&amp;C&amp;"Arial,Normal"&amp;9Página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0A7DC-4013-46C6-9877-81C05A7E3194}">
  <dimension ref="A1:K28"/>
  <sheetViews>
    <sheetView showGridLines="0" tabSelected="1" topLeftCell="A4" workbookViewId="0">
      <selection activeCell="G20" sqref="G20:H20"/>
    </sheetView>
  </sheetViews>
  <sheetFormatPr defaultRowHeight="15" x14ac:dyDescent="0.25"/>
  <cols>
    <col min="1" max="1" width="13.140625" customWidth="1"/>
    <col min="3" max="3" width="14.7109375" customWidth="1"/>
    <col min="4" max="4" width="22.5703125" customWidth="1"/>
    <col min="5" max="5" width="11.7109375" bestFit="1" customWidth="1"/>
    <col min="6" max="6" width="10.85546875" customWidth="1"/>
    <col min="7" max="8" width="10.42578125" customWidth="1"/>
    <col min="9" max="9" width="11.7109375" bestFit="1" customWidth="1"/>
    <col min="11" max="11" width="10.140625" bestFit="1" customWidth="1"/>
  </cols>
  <sheetData>
    <row r="1" spans="1:11" ht="15" customHeight="1" x14ac:dyDescent="0.25">
      <c r="A1" s="137" t="s">
        <v>38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1" ht="15" customHeight="1" x14ac:dyDescent="0.25">
      <c r="A2" s="140"/>
      <c r="B2" s="141"/>
      <c r="C2" s="141"/>
      <c r="D2" s="141"/>
      <c r="E2" s="141"/>
      <c r="F2" s="141"/>
      <c r="G2" s="141"/>
      <c r="H2" s="141"/>
      <c r="I2" s="141"/>
      <c r="J2" s="142"/>
    </row>
    <row r="3" spans="1:11" ht="8.25" customHeight="1" x14ac:dyDescent="0.25">
      <c r="A3" s="143"/>
      <c r="B3" s="144"/>
      <c r="C3" s="144"/>
      <c r="D3" s="144"/>
      <c r="E3" s="144"/>
      <c r="F3" s="144"/>
      <c r="G3" s="144"/>
      <c r="H3" s="144"/>
      <c r="I3" s="144"/>
      <c r="J3" s="145"/>
    </row>
    <row r="4" spans="1:11" ht="29.25" customHeight="1" x14ac:dyDescent="0.25">
      <c r="A4" s="56" t="s">
        <v>8</v>
      </c>
      <c r="B4" s="91" t="str">
        <f>ORÇAMENTO!B3</f>
        <v>U.M.S. Paulo Valdir Smania - Reforma do telhado</v>
      </c>
      <c r="C4" s="91"/>
      <c r="D4" s="91"/>
      <c r="E4" s="91"/>
      <c r="F4" s="91"/>
      <c r="G4" s="91"/>
      <c r="H4" s="91"/>
      <c r="I4" s="91"/>
      <c r="J4" s="91"/>
    </row>
    <row r="5" spans="1:11" ht="14.25" customHeight="1" x14ac:dyDescent="0.25">
      <c r="A5" s="57" t="s">
        <v>9</v>
      </c>
      <c r="B5" s="91" t="str">
        <f>ORÇAMENTO!B4</f>
        <v xml:space="preserve">Rodovia Municipal Marlene Piazza Zuchinali - Nova Roma - Morro Grande - SC </v>
      </c>
      <c r="C5" s="91"/>
      <c r="D5" s="91"/>
      <c r="E5" s="91"/>
      <c r="F5" s="91"/>
      <c r="G5" s="91"/>
      <c r="H5" s="91"/>
      <c r="I5" s="91"/>
      <c r="J5" s="91"/>
    </row>
    <row r="6" spans="1:11" x14ac:dyDescent="0.25">
      <c r="A6" s="57" t="s">
        <v>10</v>
      </c>
      <c r="B6" s="146">
        <f>I20</f>
        <v>0</v>
      </c>
      <c r="C6" s="146"/>
      <c r="D6" s="146"/>
      <c r="E6" s="146"/>
      <c r="F6" s="146"/>
      <c r="G6" s="146"/>
      <c r="H6" s="146"/>
      <c r="I6" s="146"/>
      <c r="J6" s="146"/>
    </row>
    <row r="7" spans="1:11" x14ac:dyDescent="0.25">
      <c r="A7" s="57" t="s">
        <v>11</v>
      </c>
      <c r="B7" s="147">
        <f>ORÇAMENTO!B6</f>
        <v>0.24809999999999999</v>
      </c>
      <c r="C7" s="147"/>
      <c r="D7" s="147"/>
      <c r="E7" s="147"/>
      <c r="F7" s="147"/>
      <c r="G7" s="147"/>
      <c r="H7" s="147"/>
      <c r="I7" s="147"/>
      <c r="J7" s="147"/>
    </row>
    <row r="8" spans="1:11" x14ac:dyDescent="0.25">
      <c r="A8" s="134"/>
      <c r="B8" s="135"/>
      <c r="C8" s="135"/>
      <c r="D8" s="135"/>
      <c r="E8" s="135"/>
      <c r="F8" s="135"/>
      <c r="G8" s="135"/>
      <c r="H8" s="135"/>
      <c r="I8" s="135"/>
      <c r="J8" s="136"/>
    </row>
    <row r="9" spans="1:11" x14ac:dyDescent="0.25">
      <c r="A9" s="83" t="s">
        <v>4</v>
      </c>
      <c r="B9" s="83" t="s">
        <v>39</v>
      </c>
      <c r="C9" s="83"/>
      <c r="D9" s="83"/>
      <c r="E9" s="149" t="s">
        <v>40</v>
      </c>
      <c r="F9" s="150"/>
      <c r="G9" s="150"/>
      <c r="H9" s="150"/>
      <c r="I9" s="83" t="s">
        <v>41</v>
      </c>
      <c r="J9" s="83"/>
    </row>
    <row r="10" spans="1:11" x14ac:dyDescent="0.25">
      <c r="A10" s="83"/>
      <c r="B10" s="83"/>
      <c r="C10" s="83"/>
      <c r="D10" s="83"/>
      <c r="E10" s="131" t="s">
        <v>42</v>
      </c>
      <c r="F10" s="131"/>
      <c r="G10" s="132" t="s">
        <v>43</v>
      </c>
      <c r="H10" s="133"/>
      <c r="I10" s="83"/>
      <c r="J10" s="83"/>
    </row>
    <row r="11" spans="1:11" ht="15.75" thickBot="1" x14ac:dyDescent="0.3">
      <c r="A11" s="148"/>
      <c r="B11" s="148"/>
      <c r="C11" s="148"/>
      <c r="D11" s="148"/>
      <c r="E11" s="28" t="s">
        <v>44</v>
      </c>
      <c r="F11" s="28" t="s">
        <v>45</v>
      </c>
      <c r="G11" s="28" t="s">
        <v>44</v>
      </c>
      <c r="H11" s="28" t="s">
        <v>45</v>
      </c>
      <c r="I11" s="28" t="s">
        <v>44</v>
      </c>
      <c r="J11" s="28" t="s">
        <v>45</v>
      </c>
    </row>
    <row r="12" spans="1:11" ht="15.75" thickBot="1" x14ac:dyDescent="0.3">
      <c r="A12" s="29">
        <v>1</v>
      </c>
      <c r="B12" s="89" t="str">
        <f>ORÇAMENTO!B11</f>
        <v>SERVIÇOS INICIAIS</v>
      </c>
      <c r="C12" s="89"/>
      <c r="D12" s="90"/>
      <c r="E12" s="30">
        <f t="shared" ref="E12:E17" si="0">(I12*F12)</f>
        <v>0</v>
      </c>
      <c r="F12" s="31">
        <v>1</v>
      </c>
      <c r="G12" s="30"/>
      <c r="H12" s="31"/>
      <c r="I12" s="30">
        <f>ORÇAMENTO!G13</f>
        <v>0</v>
      </c>
      <c r="J12" s="32" t="e">
        <f t="shared" ref="J12:J19" si="1">I12*$J$20/$I$20</f>
        <v>#DIV/0!</v>
      </c>
    </row>
    <row r="13" spans="1:11" ht="15.75" thickBot="1" x14ac:dyDescent="0.3">
      <c r="A13" s="33">
        <v>2</v>
      </c>
      <c r="B13" s="91" t="str">
        <f>ORÇAMENTO!B15</f>
        <v>DEMOLIÇÕES E RETIRADAS</v>
      </c>
      <c r="C13" s="91"/>
      <c r="D13" s="92"/>
      <c r="E13" s="30">
        <f t="shared" si="0"/>
        <v>0</v>
      </c>
      <c r="F13" s="35">
        <v>1</v>
      </c>
      <c r="G13" s="34"/>
      <c r="H13" s="35"/>
      <c r="I13" s="34">
        <f>ORÇAMENTO!G19</f>
        <v>0</v>
      </c>
      <c r="J13" s="36" t="e">
        <f t="shared" si="1"/>
        <v>#DIV/0!</v>
      </c>
      <c r="K13" s="2"/>
    </row>
    <row r="14" spans="1:11" ht="15.75" customHeight="1" thickBot="1" x14ac:dyDescent="0.3">
      <c r="A14" s="33">
        <v>3</v>
      </c>
      <c r="B14" s="92" t="str">
        <f>ORÇAMENTO!B21</f>
        <v>PILARES E VIGA DE AMARRAÇÃO DA PLATIBANDA</v>
      </c>
      <c r="C14" s="93"/>
      <c r="D14" s="94"/>
      <c r="E14" s="30">
        <f t="shared" si="0"/>
        <v>0</v>
      </c>
      <c r="F14" s="35">
        <v>0.5</v>
      </c>
      <c r="G14" s="34">
        <f>(I14*H14)</f>
        <v>0</v>
      </c>
      <c r="H14" s="35">
        <v>0.5</v>
      </c>
      <c r="I14" s="34">
        <f>ORÇAMENTO!G23</f>
        <v>0</v>
      </c>
      <c r="J14" s="36" t="e">
        <f t="shared" si="1"/>
        <v>#DIV/0!</v>
      </c>
      <c r="K14" s="2"/>
    </row>
    <row r="15" spans="1:11" ht="15.75" thickBot="1" x14ac:dyDescent="0.3">
      <c r="A15" s="33">
        <v>4</v>
      </c>
      <c r="B15" s="92" t="str">
        <f>ORÇAMENTO!B25</f>
        <v>ALVENARIAS E VEDAÇÕES</v>
      </c>
      <c r="C15" s="93"/>
      <c r="D15" s="94"/>
      <c r="E15" s="30">
        <f t="shared" si="0"/>
        <v>0</v>
      </c>
      <c r="F15" s="35">
        <v>1</v>
      </c>
      <c r="G15" s="34"/>
      <c r="H15" s="35"/>
      <c r="I15" s="34">
        <f>ORÇAMENTO!G27</f>
        <v>0</v>
      </c>
      <c r="J15" s="36" t="e">
        <f t="shared" si="1"/>
        <v>#DIV/0!</v>
      </c>
      <c r="K15" s="2"/>
    </row>
    <row r="16" spans="1:11" ht="15.75" thickBot="1" x14ac:dyDescent="0.3">
      <c r="A16" s="29">
        <v>5</v>
      </c>
      <c r="B16" s="92" t="str">
        <f>ORÇAMENTO!B29</f>
        <v>COBERTURA</v>
      </c>
      <c r="C16" s="93"/>
      <c r="D16" s="94"/>
      <c r="E16" s="30">
        <f t="shared" si="0"/>
        <v>0</v>
      </c>
      <c r="F16" s="35">
        <v>0.45</v>
      </c>
      <c r="G16" s="34">
        <f>(I16*H16)</f>
        <v>0</v>
      </c>
      <c r="H16" s="35">
        <v>0.55000000000000004</v>
      </c>
      <c r="I16" s="34">
        <f>ORÇAMENTO!G36</f>
        <v>0</v>
      </c>
      <c r="J16" s="36" t="e">
        <f t="shared" si="1"/>
        <v>#DIV/0!</v>
      </c>
      <c r="K16" s="2"/>
    </row>
    <row r="17" spans="1:11" ht="15.75" thickBot="1" x14ac:dyDescent="0.3">
      <c r="A17" s="33">
        <v>6</v>
      </c>
      <c r="B17" s="92" t="str">
        <f>ORÇAMENTO!B38</f>
        <v>REVESTIMENTOS</v>
      </c>
      <c r="C17" s="93"/>
      <c r="D17" s="94"/>
      <c r="E17" s="30">
        <f t="shared" si="0"/>
        <v>0</v>
      </c>
      <c r="F17" s="35">
        <v>1</v>
      </c>
      <c r="G17" s="34"/>
      <c r="H17" s="35"/>
      <c r="I17" s="34">
        <f>ORÇAMENTO!G41</f>
        <v>0</v>
      </c>
      <c r="J17" s="36" t="e">
        <f t="shared" si="1"/>
        <v>#DIV/0!</v>
      </c>
      <c r="K17" s="2"/>
    </row>
    <row r="18" spans="1:11" ht="15.75" thickBot="1" x14ac:dyDescent="0.3">
      <c r="A18" s="33">
        <v>7</v>
      </c>
      <c r="B18" s="92" t="str">
        <f>ORÇAMENTO!B43</f>
        <v>PINTURA</v>
      </c>
      <c r="C18" s="93"/>
      <c r="D18" s="94"/>
      <c r="E18" s="30"/>
      <c r="F18" s="35"/>
      <c r="G18" s="34">
        <f>(I18*H18)</f>
        <v>0</v>
      </c>
      <c r="H18" s="35">
        <v>1</v>
      </c>
      <c r="I18" s="34">
        <f>ORÇAMENTO!G46</f>
        <v>0</v>
      </c>
      <c r="J18" s="36" t="e">
        <f t="shared" si="1"/>
        <v>#DIV/0!</v>
      </c>
      <c r="K18" s="2"/>
    </row>
    <row r="19" spans="1:11" ht="15.75" thickBot="1" x14ac:dyDescent="0.3">
      <c r="A19" s="33">
        <v>8</v>
      </c>
      <c r="B19" s="92" t="str">
        <f>ORÇAMENTO!B48</f>
        <v>COMPLEMENTARES</v>
      </c>
      <c r="C19" s="93"/>
      <c r="D19" s="94"/>
      <c r="E19" s="30"/>
      <c r="F19" s="35"/>
      <c r="G19" s="34">
        <f>I19*H19</f>
        <v>0</v>
      </c>
      <c r="H19" s="35">
        <v>1</v>
      </c>
      <c r="I19" s="34">
        <f>ORÇAMENTO!G50</f>
        <v>0</v>
      </c>
      <c r="J19" s="36" t="e">
        <f t="shared" si="1"/>
        <v>#DIV/0!</v>
      </c>
      <c r="K19" s="2"/>
    </row>
    <row r="20" spans="1:11" ht="15.75" thickBot="1" x14ac:dyDescent="0.3">
      <c r="A20" s="100"/>
      <c r="B20" s="103" t="s">
        <v>46</v>
      </c>
      <c r="C20" s="104"/>
      <c r="D20" s="105"/>
      <c r="E20" s="96">
        <f>SUM(E12:E19)</f>
        <v>0</v>
      </c>
      <c r="F20" s="97"/>
      <c r="G20" s="98">
        <f>SUM(G12:G19)</f>
        <v>0</v>
      </c>
      <c r="H20" s="99"/>
      <c r="I20" s="37">
        <f>SUM(I12:I19)</f>
        <v>0</v>
      </c>
      <c r="J20" s="38">
        <v>100</v>
      </c>
      <c r="K20" s="2"/>
    </row>
    <row r="21" spans="1:11" x14ac:dyDescent="0.25">
      <c r="A21" s="101"/>
      <c r="B21" s="125" t="s">
        <v>47</v>
      </c>
      <c r="C21" s="84"/>
      <c r="D21" s="126"/>
      <c r="E21" s="127">
        <f>E20</f>
        <v>0</v>
      </c>
      <c r="F21" s="128"/>
      <c r="G21" s="129">
        <f>E21+G20</f>
        <v>0</v>
      </c>
      <c r="H21" s="130"/>
      <c r="I21" s="106"/>
      <c r="J21" s="107"/>
    </row>
    <row r="22" spans="1:11" x14ac:dyDescent="0.25">
      <c r="A22" s="101"/>
      <c r="B22" s="112" t="s">
        <v>48</v>
      </c>
      <c r="C22" s="113"/>
      <c r="D22" s="114"/>
      <c r="E22" s="115" t="e">
        <f>(E20*100/$I$20)</f>
        <v>#DIV/0!</v>
      </c>
      <c r="F22" s="116"/>
      <c r="G22" s="115" t="e">
        <f>(G20*100/$I$20)</f>
        <v>#DIV/0!</v>
      </c>
      <c r="H22" s="117"/>
      <c r="I22" s="108"/>
      <c r="J22" s="109"/>
    </row>
    <row r="23" spans="1:11" ht="15.75" thickBot="1" x14ac:dyDescent="0.3">
      <c r="A23" s="102"/>
      <c r="B23" s="118" t="s">
        <v>49</v>
      </c>
      <c r="C23" s="119"/>
      <c r="D23" s="120"/>
      <c r="E23" s="121" t="e">
        <f>E21*100/$I$20</f>
        <v>#DIV/0!</v>
      </c>
      <c r="F23" s="122"/>
      <c r="G23" s="123" t="e">
        <f>SUM(E23+G22)</f>
        <v>#DIV/0!</v>
      </c>
      <c r="H23" s="124"/>
      <c r="I23" s="110"/>
      <c r="J23" s="111"/>
    </row>
    <row r="27" spans="1:11" x14ac:dyDescent="0.25">
      <c r="A27" s="95"/>
      <c r="B27" s="95"/>
      <c r="C27" s="95"/>
      <c r="D27" s="95"/>
      <c r="F27" s="95"/>
      <c r="G27" s="95"/>
      <c r="H27" s="95"/>
    </row>
    <row r="28" spans="1:11" x14ac:dyDescent="0.25">
      <c r="A28" s="95"/>
      <c r="B28" s="95"/>
      <c r="C28" s="95"/>
      <c r="D28" s="95"/>
      <c r="F28" s="95"/>
      <c r="G28" s="95"/>
      <c r="H28" s="95"/>
    </row>
  </sheetData>
  <mergeCells count="38">
    <mergeCell ref="I9:J10"/>
    <mergeCell ref="E10:F10"/>
    <mergeCell ref="G10:H10"/>
    <mergeCell ref="A8:J8"/>
    <mergeCell ref="A1:J3"/>
    <mergeCell ref="B4:J4"/>
    <mergeCell ref="B5:J5"/>
    <mergeCell ref="B6:J6"/>
    <mergeCell ref="B7:J7"/>
    <mergeCell ref="A9:A11"/>
    <mergeCell ref="B9:D11"/>
    <mergeCell ref="E9:H9"/>
    <mergeCell ref="I21:J23"/>
    <mergeCell ref="B22:D22"/>
    <mergeCell ref="E22:F22"/>
    <mergeCell ref="G22:H22"/>
    <mergeCell ref="B23:D23"/>
    <mergeCell ref="E23:F23"/>
    <mergeCell ref="G23:H23"/>
    <mergeCell ref="B21:D21"/>
    <mergeCell ref="E21:F21"/>
    <mergeCell ref="G21:H21"/>
    <mergeCell ref="F28:H28"/>
    <mergeCell ref="B16:D16"/>
    <mergeCell ref="B17:D17"/>
    <mergeCell ref="B18:D18"/>
    <mergeCell ref="B19:D19"/>
    <mergeCell ref="E20:F20"/>
    <mergeCell ref="G20:H20"/>
    <mergeCell ref="B20:D20"/>
    <mergeCell ref="A27:D27"/>
    <mergeCell ref="F27:H27"/>
    <mergeCell ref="B12:D12"/>
    <mergeCell ref="B13:D13"/>
    <mergeCell ref="B14:D14"/>
    <mergeCell ref="B15:D15"/>
    <mergeCell ref="A28:D28"/>
    <mergeCell ref="A20:A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2021-12-03T10:34:11Z</dcterms:modified>
</cp:coreProperties>
</file>