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F8A79F1-6F75-482B-8E41-BD95DC481F6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" sheetId="3" r:id="rId1"/>
    <sheet name="CRONOGRAMA" sheetId="4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3" i="3" l="1"/>
  <c r="E17" i="3" l="1"/>
  <c r="B21" i="4" l="1"/>
  <c r="B20" i="4"/>
  <c r="B19" i="4"/>
  <c r="B18" i="4"/>
  <c r="B17" i="4"/>
  <c r="B16" i="4"/>
  <c r="B15" i="4"/>
  <c r="B14" i="4"/>
  <c r="B13" i="4"/>
  <c r="B12" i="4"/>
  <c r="G154" i="3" l="1"/>
  <c r="G155" i="3"/>
  <c r="G156" i="3"/>
  <c r="G157" i="3"/>
  <c r="G158" i="3"/>
  <c r="G122" i="3"/>
  <c r="G123" i="3"/>
  <c r="G124" i="3"/>
  <c r="G125" i="3"/>
  <c r="G126" i="3"/>
  <c r="G127" i="3"/>
  <c r="G112" i="3"/>
  <c r="G113" i="3"/>
  <c r="G114" i="3"/>
  <c r="G115" i="3"/>
  <c r="G116" i="3"/>
  <c r="G117" i="3"/>
  <c r="G118" i="3"/>
  <c r="G119" i="3"/>
  <c r="G120" i="3"/>
  <c r="G121" i="3"/>
  <c r="G105" i="3"/>
  <c r="G106" i="3"/>
  <c r="G107" i="3"/>
  <c r="G108" i="3"/>
  <c r="G109" i="3"/>
  <c r="G110" i="3"/>
  <c r="G111" i="3"/>
  <c r="G101" i="3"/>
  <c r="G102" i="3"/>
  <c r="G103" i="3"/>
  <c r="G104" i="3"/>
  <c r="G95" i="3"/>
  <c r="G96" i="3"/>
  <c r="G97" i="3"/>
  <c r="G98" i="3"/>
  <c r="G99" i="3"/>
  <c r="G100" i="3"/>
  <c r="G79" i="3"/>
  <c r="G80" i="3"/>
  <c r="G81" i="3"/>
  <c r="G82" i="3"/>
  <c r="G83" i="3"/>
  <c r="G73" i="3"/>
  <c r="G74" i="3"/>
  <c r="G75" i="3"/>
  <c r="G76" i="3"/>
  <c r="G77" i="3"/>
  <c r="G78" i="3"/>
  <c r="G61" i="3"/>
  <c r="G62" i="3"/>
  <c r="G63" i="3"/>
  <c r="G64" i="3"/>
  <c r="G55" i="3"/>
  <c r="G56" i="3"/>
  <c r="G57" i="3"/>
  <c r="G58" i="3"/>
  <c r="G59" i="3"/>
  <c r="G60" i="3"/>
  <c r="G47" i="3"/>
  <c r="G48" i="3"/>
  <c r="G49" i="3"/>
  <c r="G50" i="3"/>
  <c r="G33" i="3"/>
  <c r="G34" i="3"/>
  <c r="G35" i="3"/>
  <c r="G36" i="3"/>
  <c r="G25" i="3"/>
  <c r="G26" i="3"/>
  <c r="G27" i="3"/>
  <c r="G28" i="3"/>
  <c r="G29" i="3"/>
  <c r="G30" i="3"/>
  <c r="G31" i="3"/>
  <c r="G32" i="3"/>
  <c r="G23" i="3"/>
  <c r="G24" i="3"/>
  <c r="E71" i="3"/>
  <c r="E69" i="3"/>
  <c r="G151" i="3"/>
  <c r="G152" i="3"/>
  <c r="G153" i="3"/>
  <c r="G147" i="3"/>
  <c r="B7" i="4" l="1"/>
  <c r="B5" i="4"/>
  <c r="B4" i="4"/>
  <c r="G12" i="3"/>
  <c r="G20" i="3" l="1"/>
  <c r="G159" i="3" l="1"/>
  <c r="G146" i="3"/>
  <c r="G145" i="3"/>
  <c r="O21" i="4" l="1"/>
  <c r="M21" i="4" s="1"/>
  <c r="G141" i="3"/>
  <c r="G140" i="3"/>
  <c r="G131" i="3" l="1"/>
  <c r="G132" i="3"/>
  <c r="G133" i="3"/>
  <c r="G134" i="3"/>
  <c r="G135" i="3"/>
  <c r="G136" i="3"/>
  <c r="G137" i="3"/>
  <c r="G138" i="3"/>
  <c r="G139" i="3"/>
  <c r="G142" i="3"/>
  <c r="G144" i="3"/>
  <c r="G92" i="3"/>
  <c r="G93" i="3"/>
  <c r="G94" i="3"/>
  <c r="G46" i="3"/>
  <c r="G42" i="3"/>
  <c r="G41" i="3"/>
  <c r="G40" i="3"/>
  <c r="G18" i="3"/>
  <c r="G19" i="3"/>
  <c r="G13" i="3"/>
  <c r="G128" i="3" l="1"/>
  <c r="G17" i="3"/>
  <c r="G21" i="3"/>
  <c r="G22" i="3"/>
  <c r="G54" i="3"/>
  <c r="G68" i="3"/>
  <c r="G69" i="3"/>
  <c r="G70" i="3"/>
  <c r="G71" i="3"/>
  <c r="G72" i="3"/>
  <c r="G87" i="3"/>
  <c r="G88" i="3"/>
  <c r="O19" i="4"/>
  <c r="M19" i="4" s="1"/>
  <c r="G148" i="3"/>
  <c r="O20" i="4" l="1"/>
  <c r="I19" i="4"/>
  <c r="K19" i="4"/>
  <c r="G19" i="4"/>
  <c r="G14" i="3"/>
  <c r="O12" i="4" s="1"/>
  <c r="G89" i="3"/>
  <c r="O18" i="4" s="1"/>
  <c r="G51" i="3"/>
  <c r="O15" i="4" s="1"/>
  <c r="G65" i="3"/>
  <c r="O16" i="4" s="1"/>
  <c r="G37" i="3"/>
  <c r="O13" i="4" s="1"/>
  <c r="E13" i="4" s="1"/>
  <c r="G84" i="3"/>
  <c r="O17" i="4" s="1"/>
  <c r="M17" i="4" s="1"/>
  <c r="G43" i="3"/>
  <c r="O14" i="4" s="1"/>
  <c r="K20" i="4" l="1"/>
  <c r="M20" i="4"/>
  <c r="I16" i="4"/>
  <c r="M16" i="4"/>
  <c r="M22" i="4" s="1"/>
  <c r="K15" i="4"/>
  <c r="E15" i="4"/>
  <c r="I15" i="4"/>
  <c r="G15" i="4"/>
  <c r="I18" i="4"/>
  <c r="G18" i="4"/>
  <c r="G161" i="3"/>
  <c r="B5" i="3" s="1"/>
  <c r="I17" i="4"/>
  <c r="K17" i="4"/>
  <c r="K16" i="4"/>
  <c r="G14" i="4"/>
  <c r="O22" i="4"/>
  <c r="E12" i="4"/>
  <c r="P12" i="4" l="1"/>
  <c r="B6" i="4"/>
  <c r="M24" i="4"/>
  <c r="I22" i="4"/>
  <c r="I24" i="4" s="1"/>
  <c r="K22" i="4"/>
  <c r="K24" i="4" s="1"/>
  <c r="E22" i="4"/>
  <c r="E24" i="4" s="1"/>
  <c r="G22" i="4"/>
  <c r="G24" i="4" s="1"/>
  <c r="P15" i="4"/>
  <c r="P17" i="4"/>
  <c r="P21" i="4"/>
  <c r="P18" i="4"/>
  <c r="P19" i="4"/>
  <c r="P16" i="4"/>
  <c r="P20" i="4"/>
  <c r="P13" i="4"/>
  <c r="P14" i="4"/>
  <c r="E23" i="4" l="1"/>
  <c r="G23" i="4" s="1"/>
  <c r="I23" i="4" s="1"/>
  <c r="K23" i="4" s="1"/>
  <c r="M23" i="4" s="1"/>
  <c r="E25" i="4" l="1"/>
  <c r="G25" i="4" s="1"/>
  <c r="I25" i="4" s="1"/>
  <c r="K25" i="4" s="1"/>
  <c r="M25" i="4" s="1"/>
</calcChain>
</file>

<file path=xl/sharedStrings.xml><?xml version="1.0" encoding="utf-8"?>
<sst xmlns="http://schemas.openxmlformats.org/spreadsheetml/2006/main" count="551" uniqueCount="404">
  <si>
    <t>Unidade</t>
  </si>
  <si>
    <t>Quantidade</t>
  </si>
  <si>
    <t>1.1</t>
  </si>
  <si>
    <t>1.2</t>
  </si>
  <si>
    <t>1.3</t>
  </si>
  <si>
    <t>ITEM</t>
  </si>
  <si>
    <t>M²</t>
  </si>
  <si>
    <t>FONTE</t>
  </si>
  <si>
    <t>PLANILHA QUANTITATIVA E ORÇAMENTÁRIA</t>
  </si>
  <si>
    <t>OBRA:</t>
  </si>
  <si>
    <t>LOCAL:</t>
  </si>
  <si>
    <t>Valor Total:</t>
  </si>
  <si>
    <t>Valor do BDI:</t>
  </si>
  <si>
    <t>ITENS DE SERVIÇO</t>
  </si>
  <si>
    <t>REFERÊNCIA:</t>
  </si>
  <si>
    <t>TOTAL DO ITEM</t>
  </si>
  <si>
    <t>2.1</t>
  </si>
  <si>
    <t>2.2</t>
  </si>
  <si>
    <t>2.3</t>
  </si>
  <si>
    <t>TOTAL GERAL DA OBRA</t>
  </si>
  <si>
    <t>3.1</t>
  </si>
  <si>
    <t>3.2</t>
  </si>
  <si>
    <t>3.3</t>
  </si>
  <si>
    <t>3.4</t>
  </si>
  <si>
    <t>4.1</t>
  </si>
  <si>
    <t>5.1</t>
  </si>
  <si>
    <t>4.2</t>
  </si>
  <si>
    <t>4.3</t>
  </si>
  <si>
    <t>5.3</t>
  </si>
  <si>
    <t>6.1</t>
  </si>
  <si>
    <t>6.2</t>
  </si>
  <si>
    <t>M</t>
  </si>
  <si>
    <t>5.2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</si>
  <si>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</si>
  <si>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</si>
  <si>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</si>
  <si>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</si>
  <si>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</si>
  <si>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</si>
  <si>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</si>
  <si>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</si>
  <si>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</si>
  <si>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</si>
  <si>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</si>
  <si>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Rua Rui Barbosa, Centro, Morro Grande - SC</t>
  </si>
  <si>
    <t>2.4</t>
  </si>
  <si>
    <t>2.5</t>
  </si>
  <si>
    <t>2.6</t>
  </si>
  <si>
    <t>2.7</t>
  </si>
  <si>
    <t>2.8</t>
  </si>
  <si>
    <t>UNID.</t>
  </si>
  <si>
    <t>9.3</t>
  </si>
  <si>
    <t>9.4</t>
  </si>
  <si>
    <t>9.5</t>
  </si>
  <si>
    <t>10.5</t>
  </si>
  <si>
    <t>10.4</t>
  </si>
  <si>
    <t>10.3</t>
  </si>
  <si>
    <t>6.4</t>
  </si>
  <si>
    <t>6.5</t>
  </si>
  <si>
    <t>6.6</t>
  </si>
  <si>
    <t>6.7</t>
  </si>
  <si>
    <t>8.4</t>
  </si>
  <si>
    <t>8.5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</si>
  <si>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</si>
  <si>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</si>
  <si>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</si>
  <si>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</si>
  <si>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</si>
  <si>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</si>
  <si>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</si>
  <si>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</si>
  <si>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</si>
  <si>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</si>
  <si>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</si>
  <si>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</si>
  <si>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</si>
  <si>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SINAPI AGOSTO DE 2021 DESONERADO / DEINFRA JANEIRO DE 2018</t>
  </si>
  <si>
    <t>PISO EM CONCRETO 20 MPA PREPARO MECÂNICO, ESPESSURA 7CM. AF_09/2020</t>
  </si>
  <si>
    <t>PINTURA FUNDO NIVELADOR ALQUÍDICO BRANCO EM MADEIRA. AF_01/2021</t>
  </si>
  <si>
    <t>ALVENARIA DE VEDAÇÃO COM ELEMENTO VAZADO DE CERÂMICA (COBOGÓ) DE 7X20X20CM E ARGAMASSA DE ASSENTAMENTO COM PREPARO EM BETONEIRA. AF_05/2020</t>
  </si>
  <si>
    <t>MERCADO</t>
  </si>
  <si>
    <t>Custo Unitário (R$)</t>
  </si>
  <si>
    <t>Custo Total (R$)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</si>
  <si>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</si>
  <si>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</si>
  <si>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</si>
  <si>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</si>
  <si>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</si>
  <si>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</si>
  <si>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</si>
  <si>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MÊS 04</t>
  </si>
  <si>
    <t>R$</t>
  </si>
  <si>
    <t>%</t>
  </si>
  <si>
    <t>VALOR DA OBRA</t>
  </si>
  <si>
    <t xml:space="preserve">VALOR ACUMULADO </t>
  </si>
  <si>
    <t>PERCENTUAL DA OBRA</t>
  </si>
  <si>
    <t>SOMATÓRIO ACUMULADO %</t>
  </si>
  <si>
    <t>DEINFRA 42571</t>
  </si>
  <si>
    <t>DEINFRA 42579</t>
  </si>
  <si>
    <t>M2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</si>
  <si>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</si>
  <si>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</si>
  <si>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</si>
  <si>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</si>
  <si>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</si>
  <si>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</si>
  <si>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</si>
  <si>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</si>
  <si>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</si>
  <si>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</si>
  <si>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</si>
  <si>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</si>
  <si>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</si>
  <si>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SERVIÇOS INICIAIS</t>
  </si>
  <si>
    <t>DEMOLIÇÕES E RETIRADAS</t>
  </si>
  <si>
    <t>97647</t>
  </si>
  <si>
    <t>DEINFRA 42557</t>
  </si>
  <si>
    <t>DEINFRA 43228</t>
  </si>
  <si>
    <t>97645</t>
  </si>
  <si>
    <t>102191</t>
  </si>
  <si>
    <t>102190</t>
  </si>
  <si>
    <t>97643</t>
  </si>
  <si>
    <t>97644</t>
  </si>
  <si>
    <t>DEINFRA 42526</t>
  </si>
  <si>
    <t>DEINFRA 42552</t>
  </si>
  <si>
    <t>97660</t>
  </si>
  <si>
    <t>97661</t>
  </si>
  <si>
    <t>97663</t>
  </si>
  <si>
    <t>97664</t>
  </si>
  <si>
    <t>97665</t>
  </si>
  <si>
    <t>97666</t>
  </si>
  <si>
    <t>DEINFRA 42799</t>
  </si>
  <si>
    <t>DEINFRA 43231</t>
  </si>
  <si>
    <t>REMOÇÃO DE TELHAS, DE FIBROCIMENTO, METÁLICA E CERÂMICA, DE FORMA MANUAL, SEM REAPROVEITAMENTO. AF_12/2017</t>
  </si>
  <si>
    <t>RETIRADA DE ESCADA CAIXA D'ÁGUA</t>
  </si>
  <si>
    <t>REMOÇÃO DE JANELAS, DE FORMA MANUAL, SEM REAPROVEITAMENTO. AF_12/2017</t>
  </si>
  <si>
    <t>REMOÇÃO DE VIDRO LISO COMUM DE ESQUADRIA COM BAGUETE DE ALUMÍNIO OU PVC. AF_01/2021</t>
  </si>
  <si>
    <t>REMOÇÃO DE VIDRO LISO COMUM DE ESQUADRIA COM BAGUETE DE MADEIRA. AF_01/2021</t>
  </si>
  <si>
    <t>REMOÇÃO DE PISO DE MADEIRA (ASSOALHO E BARROTE), DE FORMA MANUAL, SEM REAPROVEITAMENTO. AF_12/2017</t>
  </si>
  <si>
    <t>REMOÇÃO DE PORTAS, DE FORMA MANUAL, SEM REAPROVEITAMENTO. AF_12/2017</t>
  </si>
  <si>
    <t>REMOÇÃO DE INTERRUPTORES/TOMADAS ELÉTRICAS, DE FORMA MANUAL, SEM REAPROVEITAMENTO. AF_12/2017</t>
  </si>
  <si>
    <t>REMOÇÃO DE CABOS ELÉTRICOS, DE FORMA MANUAL, SEM REAPROVEITAMENTO. AF_12/2017</t>
  </si>
  <si>
    <t>REMOÇÃO DE LOUÇAS, DE FORMA MANUAL, SEM REAPROVEITAMENTO. AF_12/2017</t>
  </si>
  <si>
    <t>REMOÇÃO DE ACESSÓRIOS, DE FORMA MANUAL, SEM REAPROVEITAMENTO. AF_12/2017</t>
  </si>
  <si>
    <t>REMOÇÃO DE LUMINÁRIAS, DE FORMA MANUAL, SEM REAPROVEITAMENTO. AF_12/2017</t>
  </si>
  <si>
    <t>REMOÇÃO DE METAIS SANITÁRIOS, DE FORMA MANUAL, SEM REAPROVEITAMENTO. AF_12/2017</t>
  </si>
  <si>
    <t>VB</t>
  </si>
  <si>
    <t>ALVENARIAS E VEDAÇÕES</t>
  </si>
  <si>
    <t>DEINFRA 42659</t>
  </si>
  <si>
    <t>101162</t>
  </si>
  <si>
    <t>102253</t>
  </si>
  <si>
    <t>DIVISORIA SANITÁRIA, TIPO CABINE, EM GRANITO CINZA POLIDO, ESP = 3CM, ASSENTADO COM ARGAMASSA COLANTE AC III-E, EXCLUSIVE FERRAGENS. AF_01/2021</t>
  </si>
  <si>
    <t>COBERTURA</t>
  </si>
  <si>
    <t>4.4</t>
  </si>
  <si>
    <t>4.5</t>
  </si>
  <si>
    <t>4.6</t>
  </si>
  <si>
    <t>94213</t>
  </si>
  <si>
    <t>100327</t>
  </si>
  <si>
    <t>94227</t>
  </si>
  <si>
    <t>94210</t>
  </si>
  <si>
    <t>96117</t>
  </si>
  <si>
    <t>TELHAMENTO COM TELHA DE AÇO/ALUMÍNIO E = 0,5 MM, COM ATÉ 2 ÁGUAS, INCLUSO IÇAMENTO. AF_07/2019</t>
  </si>
  <si>
    <t>RUFO EXTERNO/INTERNO EM CHAPA DE AÇO GALVANIZADO NÚMERO 26, CORTE DE 33 CM, INCLUSO IÇAMENTO. AF_07/2019</t>
  </si>
  <si>
    <t>CALHA EM CHAPA DE AÇO GALVANIZADO NÚMERO 24, DESENVOLVIMENTO DE 33 CM, INCLUSO TRANSPORTE VERTICAL. AF_07/2019</t>
  </si>
  <si>
    <t>TELHAMENTO COM TELHA ONDULADA DE FIBROCIMENTO E = 6 MM, COM RECOBRIMENTO LATERAL DE 1 1/4 DE ONDA PARA TELHADO COM INCLINAÇÃO MÁXIMA DE 10°, COM ATÉ 2 ÁGUAS, INCLUSO IÇAMENTO. AF_07/2019</t>
  </si>
  <si>
    <t>FORRO EM MADEIRA PINUS, PARA AMBIENTES COMERCIAIS, INCLUSIVE ESTRUTURA DE FIXAÇÃO. AF_05/2017</t>
  </si>
  <si>
    <t>ESQUADRIAS</t>
  </si>
  <si>
    <t>5.4</t>
  </si>
  <si>
    <t>5.5</t>
  </si>
  <si>
    <t>5.6</t>
  </si>
  <si>
    <t>5.7</t>
  </si>
  <si>
    <t>5.8</t>
  </si>
  <si>
    <t>5.9</t>
  </si>
  <si>
    <t>5.10</t>
  </si>
  <si>
    <t>91313</t>
  </si>
  <si>
    <t>100684</t>
  </si>
  <si>
    <t>91315</t>
  </si>
  <si>
    <t>91307</t>
  </si>
  <si>
    <t>102162</t>
  </si>
  <si>
    <t>DEINFRA 42714</t>
  </si>
  <si>
    <t>DEINFRA 42706</t>
  </si>
  <si>
    <t>DEINFRA 42707</t>
  </si>
  <si>
    <t>5.11</t>
  </si>
  <si>
    <t>Composição</t>
  </si>
  <si>
    <t>DEINFRA 42709</t>
  </si>
  <si>
    <t>KIT DE PORTA DE MADEIRA PARA PINTURA, SEMI-OCA (LEVE OU MÉDIA), PADRÃO POPULAR, 70X210CM, ESPESSURA DE 3,5CM, ITENS INCLUSOS: DOBRADIÇAS, MONTAGEM E INSTALAÇÃO DO BATENTE, FECHADURA COM EXECUÇÃO DO FURO - FORNECIMENTO E INSTALAÇÃO. AF_12/2019</t>
  </si>
  <si>
    <t>KIT DE PORTA DE MADEIRA PARA VERNIZ, SEMI-OCA (LEVE OU MÉDIA), PADRÃO POPULAR, 80X210CM, ESPESSURA DE 3,5CM, ITENS INCLUSOS: DOBRADIÇAS, MONTAGEM E INSTALAÇÃO DE BATENTE, FECHADURA COM EXECUÇÃO DO FURO - FORNECIMENTO E INSTALAÇÃO. AF_12/2019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</si>
  <si>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</si>
  <si>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ALIZAR DE 5X1,5CM PARA PORTA FIXADO COM PREGOS, PADRÃO POPULAR - FORNECIMENTO E INSTALAÇÃO. AF_12/2019</t>
  </si>
  <si>
    <t>FECHADURA DE EMBUTIR PARA PORTAS INTERNAS, COMPLETA, ACABAMENTO PADRÃO POPULAR, COM EXECUÇÃO DE FURO - FORNECIMENTO E INSTALAÇÃO. AF_12/2019</t>
  </si>
  <si>
    <t>INSTALAÇÃO DE VIDRO LISO INCOLOR, E = 4 MM, EM ESQUADRIA DE ALUMÍNIO OU PVC, FIXADO COM BAGUETE. AF_01/2021_P</t>
  </si>
  <si>
    <t>PINTURA</t>
  </si>
  <si>
    <t>6.8</t>
  </si>
  <si>
    <t>6.9</t>
  </si>
  <si>
    <t>6.10</t>
  </si>
  <si>
    <t>PAVIMENTAÇÕES</t>
  </si>
  <si>
    <t>101747</t>
  </si>
  <si>
    <t>ACABAMENTO POLIDO PARA PISO DE CONCRETO ARMADO DE ALTA RESISTÊNCIA. AF_09/2017</t>
  </si>
  <si>
    <t>INSTALAÇÕES ELÉTRICAS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</si>
  <si>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</si>
  <si>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</si>
  <si>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</si>
  <si>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</si>
  <si>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</si>
  <si>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</si>
  <si>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</si>
  <si>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</si>
  <si>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</si>
  <si>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</si>
  <si>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</si>
  <si>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</si>
  <si>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</si>
  <si>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</si>
  <si>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</si>
  <si>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</si>
  <si>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</si>
  <si>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</si>
  <si>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</si>
  <si>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</si>
  <si>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</si>
  <si>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</si>
  <si>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</si>
  <si>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</si>
  <si>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</si>
  <si>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</si>
  <si>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</si>
  <si>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</si>
  <si>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</si>
  <si>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</si>
  <si>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</si>
  <si>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91926</t>
  </si>
  <si>
    <t>91930</t>
  </si>
  <si>
    <t>91934</t>
  </si>
  <si>
    <t>91935</t>
  </si>
  <si>
    <t>92984</t>
  </si>
  <si>
    <t>92988</t>
  </si>
  <si>
    <t>91953</t>
  </si>
  <si>
    <t>91996</t>
  </si>
  <si>
    <t>93653</t>
  </si>
  <si>
    <t>93657</t>
  </si>
  <si>
    <t>DEINFRA 43396</t>
  </si>
  <si>
    <t>DEINFRA 43399</t>
  </si>
  <si>
    <t>101895</t>
  </si>
  <si>
    <t>DEINFRA 40035</t>
  </si>
  <si>
    <t>97600</t>
  </si>
  <si>
    <t>97592</t>
  </si>
  <si>
    <t>DEINFRA 43373</t>
  </si>
  <si>
    <t>97668</t>
  </si>
  <si>
    <t>DEINFRA 43467</t>
  </si>
  <si>
    <t>DEINFRA 43465</t>
  </si>
  <si>
    <t>93009</t>
  </si>
  <si>
    <t>93010</t>
  </si>
  <si>
    <t>93022</t>
  </si>
  <si>
    <t>DEINFRA 43507</t>
  </si>
  <si>
    <t>DEINFRA 43480</t>
  </si>
  <si>
    <t>DEINFRA 43831</t>
  </si>
  <si>
    <t>DEINFRA 43526</t>
  </si>
  <si>
    <t>96985</t>
  </si>
  <si>
    <t>96973</t>
  </si>
  <si>
    <t>97887</t>
  </si>
  <si>
    <t>DEINFRA 43624</t>
  </si>
  <si>
    <t>COMPOSIÇÃO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</si>
  <si>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</si>
  <si>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</si>
  <si>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</si>
  <si>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16 MM², ANTI-CHAMA 450/750 V, PARA CIRCUITOS TERMINAIS - FORNECIMENTO E INSTALAÇÃO. AF_12/2015</t>
  </si>
  <si>
    <t>CABO DE COBRE FLEXÍVEL ISOLADO, 16 MM², ANTI-CHAMA 0,6/1,0 KV, PARA CIRCUITOS TERMINAIS - FORNECIMENTO E INSTALAÇÃO. AF_12/2015</t>
  </si>
  <si>
    <t>CABO DE COBRE FLEXÍVEL ISOLADO, 25 MM², ANTI-CHAMA 0,6/1,0 KV, PARA DISTRIBUIÇÃO - FORNECIMENTO E INSTALAÇÃO. AF_12/2015</t>
  </si>
  <si>
    <t>CABO DE COBRE FLEXÍVEL ISOLADO, 50 MM², ANTI-CHAMA 0,6/1,0 KV, PARA DISTRIBUIÇÃO - FORNECIMENTO E INSTALAÇÃO. AF_12/2015</t>
  </si>
  <si>
    <t>INTERRUPTOR SIMPLES (1 MÓDULO), 10A/250V, INCLUINDO SUPORTE E PLACA - FORNECIMENTO E INSTALAÇÃO. AF_12/2015</t>
  </si>
  <si>
    <t>TOMADA MÉDIA DE EMBUTIR (1 MÓDULO), 2P+T 10 A, INCLUINDO SUPORTE E PLACA - FORNECIMENTO E INSTALAÇÃO. AF_12/2015</t>
  </si>
  <si>
    <t>DISJUNTOR MONOPOLAR TIPO DIN, CORRENTE NOMINAL DE 10A - FORNECIMENTO E INSTALAÇÃO. AF_10/2020</t>
  </si>
  <si>
    <t>DISJUNTOR MONOPOLAR TIPO DIN, CORRENTE NOMINAL DE 16A - FORNECIMENTO E INSTALAÇÃO. AF_10/2020</t>
  </si>
  <si>
    <t>DISJUNTOR MONOPOLAR TIPO DIN, CORRENTE NOMINAL DE 32A - FORNECIMENTO E INSTALAÇÃO. AF_10/2020</t>
  </si>
  <si>
    <t>DISJUNTOR TERMOMAGNÉTICO TRIPOLAR , CORRENTE NOMINAL DE 125A - FORNECIMENTO E INSTALAÇÃO. AF_10/2020</t>
  </si>
  <si>
    <t>DISPOSITIVO DPS CLASSE II, 1 POLO, TENSAO MAXIMA DE 275 V, CORRENTE MAXIMA DE *45* KA (TIPO AC)</t>
  </si>
  <si>
    <t>REFLETOR EM ALUMÍNIO, DE SUPORTE E ALÇA, COM 1 LÂMPADA VAPOR DE MERCÚRIO DE 125 W, COM REATOR ALTO FATOR DE POTÊNCIA - FORNECIMENTO E INSTALAÇÃO. AF_02/2020</t>
  </si>
  <si>
    <t>LUMINÁRIA TIPO PLAFON, DE SOBREPOR, COM 1 LÂMPADA LED DE 12/13 W, SEM REATOR - FORNECIMENTO E INSTALAÇÃO. AF_02/2020</t>
  </si>
  <si>
    <t>ELETRODUTO FLEXÍVEL CORRUGADO, PEAD, DN 63 (2")  - FORNECIMENTO E INSTALAÇÃO. AF_04/2016</t>
  </si>
  <si>
    <t>ELETRODUTO RÍGIDO ROSCÁVEL, PVC, DN 60 MM (2") - FORNECIMENTO E INSTALAÇÃO. AF_12/2015</t>
  </si>
  <si>
    <t>ELETRODUTO RÍGIDO ROSCÁVEL, PVC, DN 75 MM (2 1/2") - FORNECIMENTO E INSTALAÇÃO. AF_12/2015</t>
  </si>
  <si>
    <t>CURVA 90 GRAUS PARA ELETRODUTO, PVC, ROSCÁVEL, DN 75 MM (2 1/2") - FORNECIMENTO E INSTALAÇÃO. AF_12/2015</t>
  </si>
  <si>
    <t>HASTE DE ATERRAMENTO 5/8  PARA SPDA - FORNECIMENTO E INSTALAÇÃO. AF_12/2017</t>
  </si>
  <si>
    <t>CORDOALHA DE COBRE NU 35 MM², NÃO ENTERRADA, COM ISOLADOR - FORNECIMENTO E INSTALAÇÃO. AF_12/2017</t>
  </si>
  <si>
    <t>CAIXA ENTERRADA ELÉTRICA RETANGULAR, EM ALVENARIA COM TIJOLOS CERÂMICOS MACIÇOS, FUNDO COM BRITA, DIMENSÕES INTERNAS: 0,4X0,4X0,4 M. AF_12/2020</t>
  </si>
  <si>
    <t>CAIXA ENTERRADA ELÉTRICA RETANGULAR, EM ALVENARIA COM TIJOLOS CERÂMICOS MACIÇOS, FUNDO COM BRITA, DIMENSÕES INTERNAS: 0,8X0,8X0,6 M. AF_12/2020</t>
  </si>
  <si>
    <t>METAIS E ACESSÓRIOS HIDRÁULICOS E SANITÁRIOS</t>
  </si>
  <si>
    <t>8.37</t>
  </si>
  <si>
    <t>6.11</t>
  </si>
  <si>
    <t>5.12</t>
  </si>
  <si>
    <t>95470</t>
  </si>
  <si>
    <t>100849</t>
  </si>
  <si>
    <t>100860</t>
  </si>
  <si>
    <t>86906</t>
  </si>
  <si>
    <t>86911</t>
  </si>
  <si>
    <t>95547</t>
  </si>
  <si>
    <t>100855</t>
  </si>
  <si>
    <t>DEINFRA 43807</t>
  </si>
  <si>
    <t>DEINFRA 42957</t>
  </si>
  <si>
    <t>99635</t>
  </si>
  <si>
    <t>DEINFRA 42932</t>
  </si>
  <si>
    <t>DEINFRA 42937</t>
  </si>
  <si>
    <t>86937</t>
  </si>
  <si>
    <t>86935</t>
  </si>
  <si>
    <t>100858</t>
  </si>
  <si>
    <t>100868</t>
  </si>
  <si>
    <t>COMPLEMENTARES</t>
  </si>
  <si>
    <t>10.6</t>
  </si>
  <si>
    <t>10.7</t>
  </si>
  <si>
    <t>10.8</t>
  </si>
  <si>
    <t>10.9</t>
  </si>
  <si>
    <t>99839</t>
  </si>
  <si>
    <t>DEINFRA 42889</t>
  </si>
  <si>
    <t>DEINFRA 42875</t>
  </si>
  <si>
    <t>DEINFRA 43798</t>
  </si>
  <si>
    <t>DEINFRA 42872</t>
  </si>
  <si>
    <t>DEINFRA 42862</t>
  </si>
  <si>
    <t>DEINFRA 42846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</si>
  <si>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</si>
  <si>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74245/1</t>
  </si>
  <si>
    <t>88415</t>
  </si>
  <si>
    <t>95626</t>
  </si>
  <si>
    <t>88485</t>
  </si>
  <si>
    <t>88484</t>
  </si>
  <si>
    <t>88489</t>
  </si>
  <si>
    <t>88488</t>
  </si>
  <si>
    <t>6.12</t>
  </si>
  <si>
    <t>6.13</t>
  </si>
  <si>
    <t>6.14</t>
  </si>
  <si>
    <t>6.15</t>
  </si>
  <si>
    <t>6.16</t>
  </si>
  <si>
    <t>6.17</t>
  </si>
  <si>
    <t>102193</t>
  </si>
  <si>
    <t>102197</t>
  </si>
  <si>
    <t>102219</t>
  </si>
  <si>
    <t>100717</t>
  </si>
  <si>
    <t>100722</t>
  </si>
  <si>
    <t>100742</t>
  </si>
  <si>
    <t>PINTURA ACRILICA DE FAIXAS DE DEMARCACAO EM QUADRA POLIESPORTIVA, 5 CM DE LARGURA</t>
  </si>
  <si>
    <t>PINTURA ACRILICA EM PISO CIMENTADO DUAS DEMAOS</t>
  </si>
  <si>
    <t>APLICAÇÃO MANUAL DE FUNDO SELADOR ACRÍLICO EM PAREDES EXTERNAS DE CASAS. AF_06/2014</t>
  </si>
  <si>
    <t>APLICAÇÃO MANUAL DE TINTA LÁTEX ACRÍLICA EM PAREDE EXTERNAS DE CASAS, DUAS DEMÃOS. AF_11/2016</t>
  </si>
  <si>
    <t>LIXAMENTO DE MADEIRA PARA APLICAÇÃO DE FUNDO OU PINTURA. AF_01/2021</t>
  </si>
  <si>
    <t>PINTURA TINTA DE ACABAMENTO (PIGMENTADA) ESMALTE SINTÉTICO ACETINADO EM MADEIRA, 2 DEMÃOS. AF_01/2021</t>
  </si>
  <si>
    <t>LIXAMENTO MANUAL EM SUPERFÍCIES METÁLICAS EM OBRA. AF_01/2020</t>
  </si>
  <si>
    <t>PINTURA COM TINTA ALQUÍDICA DE FUNDO (TIPO ZARCÃO) APLICADA A ROLO OU PINCEL SOBRE SUPERFÍCIES METÁLICAS (EXCETO PERFIL) EXECUTADO EM OBRA (POR DEMÃO). AF_01/2020</t>
  </si>
  <si>
    <t>PINTURA COM TINTA ALQUÍDICA DE ACABAMENTO (ESMALTE SINTÉTICO ACETINADO) APLICADA A ROLO OU PINCEL SOBRE SUPERFÍCIES METÁLICAS (EXCETO PERFIL) EXECUTADO EM OBRA (POR DEMÃO). AF_01/2020</t>
  </si>
  <si>
    <t>Reforma do Ginásio de Esportes Hilário Crepaldi</t>
  </si>
  <si>
    <t>MÊS 05</t>
  </si>
  <si>
    <t>PLACA OBRA PINTADA E FIXADA EM ESTRUTURA MADEIRA</t>
  </si>
  <si>
    <t>LIMPEZA PERMANENTE DA OBRA</t>
  </si>
  <si>
    <t>RETIRADA DE RUFO / CALHA CHAPA GALVANIZADA</t>
  </si>
  <si>
    <t>RETIRADA DE FORRO DE MADEIRA SEM REAPROVEITAMENTO</t>
  </si>
  <si>
    <t>DEMOLIÇÃO DE CONTRA PISO CONCRETO 8CM (PISO DE GRANITINA)</t>
  </si>
  <si>
    <t>RETIRADA CORRIMÃO DE ALUMÍNIO</t>
  </si>
  <si>
    <t>RASPAGEM DE PINTURA ANTIGA CAL OU LATEX</t>
  </si>
  <si>
    <t>RETIRADA DE GRANITO</t>
  </si>
  <si>
    <t>RETIRADA DE MICTÓRIO METÁLICO TIPO CALHA</t>
  </si>
  <si>
    <t>ALVENARIA DE TIJOLO A VISTA 11CM TIJOLO 21 FUROS</t>
  </si>
  <si>
    <t>VIDRO CANELADO 3MM COLOCADO</t>
  </si>
  <si>
    <t>REVISAO DE JANELA BASCULANTE DE MADEIRA</t>
  </si>
  <si>
    <t>REVISAO DE JANELA DE ALUMINIO ANODIZADO BASCULANTE</t>
  </si>
  <si>
    <t>SUBSTITUICAO DE FECHADURAS DE PORTAS INTERNAS</t>
  </si>
  <si>
    <t>SUBSTITUICAO DE FECHADURAS DE PORTAS EXTERNAS</t>
  </si>
  <si>
    <t>APLICAÇÃO DE FUNDO SELADOR ACRÍLICO EM PAREDES, UMA DEMÃO. AF_06/2014 (BAR, BANHEIROS E VESTIÁRIOS)</t>
  </si>
  <si>
    <t>APLICAÇÃO DE FUNDO SELADOR ACRÍLICO EM TETO, UMA DEMÃO. AF_06/2014 (BAR, BANHEIROS E VESTIÁRIOS)</t>
  </si>
  <si>
    <t>APLICAÇÃO MANUAL DE PINTURA COM TINTA LÁTEX ACRÍLICA EM PAREDES, DUAS DEMÃOS. AF_06/2014 (BAR, BANHEIROS E VESTIÁRIOS)</t>
  </si>
  <si>
    <t>APLICAÇÃO MANUAL DE PINTURA COM TINTA LÁTEX ACRÍLICA EM TETO, DUAS DEMÃOS. AF_06/2014 (BAR, BANHEIROS E VESTIÁRIOS)</t>
  </si>
  <si>
    <t>APLICAÇÃO DE FUNDO SELADOR ACRÍLICO EM PAREDES, UMA DEMÃO. AF_06/2014 (QUADRA)</t>
  </si>
  <si>
    <t>APLICAÇÃO MANUAL DE PINTURA COM TINTA LÁTEX ACRÍLICA EM PAREDES, DUAS DEMÃOS. AF_06/2014 (QUADRA)</t>
  </si>
  <si>
    <t>DISJUNTOR TRIPOLAR C 60A</t>
  </si>
  <si>
    <t>DISJUNTOR TRIPOLAR C 100A</t>
  </si>
  <si>
    <t>DISJUNTOR DR TETRAPOLAR 63A 30MA - 240V</t>
  </si>
  <si>
    <t>QUADRO TERMINAL FORCA/LUZ 12 A 18 DISJ. TRIFASICO</t>
  </si>
  <si>
    <t>ELETRODUTO PVC RIGIDO ROSCAVEL 1"</t>
  </si>
  <si>
    <t>ELETRODUTO PVC RIGIDO ROSCAVEL 3/4"</t>
  </si>
  <si>
    <t>ELETRODUTO FEGA 2.1/2"</t>
  </si>
  <si>
    <t>CURVA 90 FEGA P/ ELETRODUTO 2.1/2"</t>
  </si>
  <si>
    <t>CINTA CIRCULAR ACO GALV. FOGO P/SELA MAO FRANCESA C/PARA</t>
  </si>
  <si>
    <t>MEDIDOR TRIFASICO ENTRADA BAIXA TENSAO</t>
  </si>
  <si>
    <t>TAMPA DE FEFU PADRAO CELESC 65X41CM</t>
  </si>
  <si>
    <t>VASO SANITARIO SIFONADO CONVENCIONAL COM LOUÇA BRANCA, INCLUSO CONJUNTO DE LIGAÇÃO PARA BACIA SANITÁRIA AJUSTÁVEL - FORNECIMENTO E INSTALAÇÃO. AF_10/2016</t>
  </si>
  <si>
    <t>ASSENTO SANITÁRIO CONVENCIONAL - FORNECIMENTO E INSTALACAO. AF_01/2020</t>
  </si>
  <si>
    <t>CHUVEIRO ELÉTRICO COMUM CORPO PLÁSTICO, TIPO DUCHA  FORNECIMENTO E INSTALAÇÃO. AF_01/2020</t>
  </si>
  <si>
    <t>TORNEIRA CROMADA DE MESA, 1/2 OU 3/4, PARA LAVATÓRIO, PADRÃO POPULAR - FORNECIMENTO E INSTALAÇÃO. AF_01/2020</t>
  </si>
  <si>
    <t>TORNEIRA CROMADA LONGA, DE PAREDE, 1/2 OU 3/4, PARA PIA DE COZINHA, PADRÃO POPULAR - FORNECIMENTO E INSTALAÇÃO. AF_01/2020</t>
  </si>
  <si>
    <t>SABONETEIRA PLASTICA TIPO DISPENSER PARA SABONETE LIQUIDO COM RESERVATORIO 800 A 1500 ML, INCLUSO FIXAÇÃO. AF_01/2020</t>
  </si>
  <si>
    <t>SABONETEIRA DE PAREDE EM PLASTICO ABS COM ACABAMENTO CROMADO E ACRILICO, INCLUSO FIXAÇÃO. AF_01/2020</t>
  </si>
  <si>
    <t>PORTA TOALHA DE PAPEL - METÁLICO</t>
  </si>
  <si>
    <t>PAPELEIRA METALICA</t>
  </si>
  <si>
    <t>VÁLVULA DE DESCARGA METÁLICA, BASE 1 1/2 ", ACABAMENTO METALICO CROMADO - FORNECIMENTO E INSTALAÇÃO. AF_01/2019</t>
  </si>
  <si>
    <t>REGISTRO GAVETA METALICO C/ CANOPLA 3/4"</t>
  </si>
  <si>
    <t>REGISTRO DE PRESSAO METALICO CANOPLA CROMADA 3/4"</t>
  </si>
  <si>
    <t>CUBA DE EMBUTIR OVAL EM LOUÇA BRANCA, 35 X 50CM OU EQUIVALENTE, INCLUSO VÁLVULA EM METAL CROMADO E SIFÃO FLEXÍVEL EM PVC - FORNECIMENTO E INSTALAÇÃO. AF_01/2020</t>
  </si>
  <si>
    <t>CUBA DE EMBUTIR DE AÇO INOXIDÁVEL MÉDIA, INCLUSO VÁLVULA TIPO AMERICANA EM METAL CROMADO E SIFÃO FLEXÍVEL EM PVC - FORNECIMENTO E INSTALAÇÃO. AF_01/2020</t>
  </si>
  <si>
    <t>MICTÓRIO SIFONADO LOUÇA BRANCA  PADRÃO MÉDIO  FORNECIMENTO E INSTALAÇÃO. AF_01/2020</t>
  </si>
  <si>
    <t>BARRA DE APOIO RETA, EM ACO INOX POLIDO, COMPRIMENTO 80 CM, FIXADA NA PAREDE - FORNECIMENTO E INSTALAÇÃO. AF_01/2020</t>
  </si>
  <si>
    <t>TRAVES PARA FUTEBOL DE SALÃO INCLUSIVE REDE</t>
  </si>
  <si>
    <t>BALIZAS PARA VOLEIBOL INCLUSIVE REDE</t>
  </si>
  <si>
    <t>TABELA DE BASQUETE C/ ESTRUTURA DE TUBO GALVANIZADO
COMPLETA</t>
  </si>
  <si>
    <t>REDE DE NYLON PARA PROTEÇÃO COM ESTRUTURA</t>
  </si>
  <si>
    <t>TELA PARA VIVEIRO DE PVC</t>
  </si>
  <si>
    <t>ESCADA TIPO MARINHEIRO</t>
  </si>
  <si>
    <t>LIMPEZA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</si>
</sst>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7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63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9" fillId="3" borderId="4" xfId="0" applyNumberFormat="1" applyFont="1" applyFill="1" applyBorder="1" applyAlignment="1" applyProtection="1">
      <alignment vertical="center" wrapText="1"/>
    </xf>
    <xf numFmtId="0" fontId="9" fillId="3" borderId="5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9" fontId="13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left"/>
    </xf>
    <xf numFmtId="10" fontId="4" fillId="0" borderId="1" xfId="0" applyNumberFormat="1" applyFont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9" fillId="3" borderId="6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/>
    </xf>
    <xf numFmtId="10" fontId="4" fillId="0" borderId="13" xfId="0" applyNumberFormat="1" applyFont="1" applyBorder="1" applyAlignment="1">
      <alignment horizontal="left" vertical="center"/>
    </xf>
    <xf numFmtId="10" fontId="4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2" fontId="14" fillId="0" borderId="34" xfId="1" applyNumberFormat="1" applyFont="1" applyBorder="1" applyAlignment="1">
      <alignment horizontal="center" vertical="center"/>
    </xf>
    <xf numFmtId="2" fontId="14" fillId="0" borderId="24" xfId="1" applyNumberFormat="1" applyFont="1" applyBorder="1" applyAlignment="1">
      <alignment horizontal="center" vertical="center"/>
    </xf>
    <xf numFmtId="2" fontId="14" fillId="0" borderId="5" xfId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2" fontId="14" fillId="0" borderId="38" xfId="1" applyNumberFormat="1" applyFont="1" applyBorder="1" applyAlignment="1">
      <alignment horizontal="center" vertical="center"/>
    </xf>
    <xf numFmtId="2" fontId="14" fillId="0" borderId="39" xfId="1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14" fillId="0" borderId="28" xfId="0" applyNumberFormat="1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9" fontId="13" fillId="0" borderId="30" xfId="0" applyNumberFormat="1" applyFont="1" applyBorder="1" applyAlignment="1">
      <alignment horizontal="center" vertical="center"/>
    </xf>
    <xf numFmtId="9" fontId="13" fillId="0" borderId="5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0" fontId="9" fillId="3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6"/>
  <sheetViews>
    <sheetView showGridLines="0" topLeftCell="A4" zoomScaleNormal="100" workbookViewId="0">
      <selection activeCell="C158" sqref="C158"/>
    </sheetView>
  </sheetViews>
  <sheetFormatPr defaultRowHeight="15" x14ac:dyDescent="0.25"/>
  <cols>
    <col min="1" max="1" width="13.85546875" customWidth="1"/>
    <col min="2" max="2" width="16.42578125" bestFit="1" customWidth="1"/>
    <col min="3" max="3" width="68.28515625" bestFit="1" customWidth="1"/>
    <col min="4" max="4" width="8" customWidth="1"/>
    <col min="5" max="5" width="10" customWidth="1"/>
    <col min="6" max="6" width="12.5703125" customWidth="1"/>
    <col min="7" max="7" width="11.42578125" customWidth="1"/>
    <col min="8" max="8" width="10.28515625" customWidth="1"/>
    <col min="9" max="9" width="11.42578125" customWidth="1"/>
    <col min="10" max="10" width="10.28515625" style="4" customWidth="1"/>
    <col min="11" max="11" width="10.7109375" style="4" customWidth="1"/>
    <col min="12" max="12" width="11.28515625" style="5" customWidth="1"/>
    <col min="13" max="13" width="11.42578125" style="6" customWidth="1"/>
  </cols>
  <sheetData>
    <row r="1" spans="1:13" ht="27" customHeight="1" x14ac:dyDescent="0.25">
      <c r="A1" s="52" t="s">
        <v>8</v>
      </c>
      <c r="B1" s="52"/>
      <c r="C1" s="52"/>
      <c r="D1" s="52"/>
      <c r="E1" s="52"/>
      <c r="F1" s="52"/>
      <c r="G1" s="52"/>
      <c r="H1" s="11"/>
      <c r="I1" s="11"/>
      <c r="J1" s="11"/>
      <c r="K1" s="11"/>
      <c r="L1" s="11"/>
      <c r="M1" s="11"/>
    </row>
    <row r="2" spans="1:13" ht="18" customHeight="1" x14ac:dyDescent="0.25">
      <c r="A2" s="52"/>
      <c r="B2" s="52"/>
      <c r="C2" s="52"/>
      <c r="D2" s="52"/>
      <c r="E2" s="52"/>
      <c r="F2" s="52"/>
      <c r="G2" s="52"/>
      <c r="H2" s="11"/>
      <c r="I2" s="11"/>
      <c r="J2" s="11"/>
      <c r="K2" s="11"/>
      <c r="L2" s="11"/>
      <c r="M2" s="11"/>
    </row>
    <row r="3" spans="1:13" ht="18" customHeight="1" x14ac:dyDescent="0.25">
      <c r="A3" s="18" t="s">
        <v>9</v>
      </c>
      <c r="B3" s="53" t="s">
        <v>347</v>
      </c>
      <c r="C3" s="53"/>
      <c r="D3" s="53"/>
      <c r="E3" s="53"/>
      <c r="F3" s="53"/>
      <c r="G3" s="53"/>
      <c r="H3" s="12"/>
      <c r="I3" s="11"/>
      <c r="J3" s="11"/>
      <c r="K3" s="11"/>
      <c r="L3" s="11"/>
      <c r="M3" s="11"/>
    </row>
    <row r="4" spans="1:13" ht="18" customHeight="1" x14ac:dyDescent="0.25">
      <c r="A4" s="27" t="s">
        <v>10</v>
      </c>
      <c r="B4" s="54" t="s">
        <v>44</v>
      </c>
      <c r="C4" s="54"/>
      <c r="D4" s="54"/>
      <c r="E4" s="54"/>
      <c r="F4" s="54"/>
      <c r="G4" s="54"/>
      <c r="H4" s="12"/>
      <c r="I4" s="11"/>
      <c r="J4" s="11"/>
      <c r="K4" s="11"/>
      <c r="L4" s="11"/>
      <c r="M4" s="11"/>
    </row>
    <row r="5" spans="1:13" ht="18" customHeight="1" x14ac:dyDescent="0.25">
      <c r="A5" s="27" t="s">
        <v>11</v>
      </c>
      <c r="B5" s="55">
        <f>G161</f>
        <v>0</v>
      </c>
      <c r="C5" s="55"/>
      <c r="D5" s="55"/>
      <c r="E5" s="55"/>
      <c r="F5" s="55"/>
      <c r="G5" s="55"/>
      <c r="H5" s="12"/>
      <c r="I5" s="11"/>
      <c r="J5" s="11"/>
      <c r="K5" s="11"/>
      <c r="L5" s="11"/>
      <c r="M5" s="11"/>
    </row>
    <row r="6" spans="1:13" ht="17.25" customHeight="1" x14ac:dyDescent="0.25">
      <c r="A6" s="27" t="s">
        <v>12</v>
      </c>
      <c r="B6" s="56">
        <v>0.24809999999999999</v>
      </c>
      <c r="C6" s="56"/>
      <c r="D6" s="56"/>
      <c r="E6" s="56"/>
      <c r="F6" s="56"/>
      <c r="G6" s="56"/>
      <c r="H6" s="12"/>
      <c r="I6" s="12"/>
      <c r="J6" s="12"/>
      <c r="K6" s="12"/>
      <c r="L6" s="12"/>
      <c r="M6" s="12"/>
    </row>
    <row r="7" spans="1:13" ht="17.25" customHeight="1" x14ac:dyDescent="0.25">
      <c r="A7" s="27" t="s">
        <v>14</v>
      </c>
      <c r="B7" s="51" t="s">
        <v>76</v>
      </c>
      <c r="C7" s="51"/>
      <c r="D7" s="51"/>
      <c r="E7" s="51"/>
      <c r="F7" s="51"/>
      <c r="G7" s="51"/>
      <c r="H7" s="12"/>
      <c r="I7" s="12"/>
      <c r="J7" s="12"/>
      <c r="K7" s="12"/>
      <c r="L7" s="12"/>
      <c r="M7" s="12"/>
    </row>
    <row r="8" spans="1:13" x14ac:dyDescent="0.25">
      <c r="A8" s="50" t="s">
        <v>5</v>
      </c>
      <c r="B8" s="50" t="s">
        <v>7</v>
      </c>
      <c r="C8" s="50" t="s">
        <v>13</v>
      </c>
      <c r="D8" s="49" t="s">
        <v>0</v>
      </c>
      <c r="E8" s="49" t="s">
        <v>1</v>
      </c>
      <c r="F8" s="64" t="s">
        <v>81</v>
      </c>
      <c r="G8" s="48" t="s">
        <v>82</v>
      </c>
      <c r="H8" s="14"/>
      <c r="I8" s="14"/>
      <c r="J8" s="14"/>
      <c r="K8" s="14"/>
      <c r="L8" s="14"/>
      <c r="M8" s="14"/>
    </row>
    <row r="9" spans="1:13" ht="24" customHeight="1" x14ac:dyDescent="0.25">
      <c r="A9" s="59"/>
      <c r="B9" s="59"/>
      <c r="C9" s="59"/>
      <c r="D9" s="50"/>
      <c r="E9" s="50"/>
      <c r="F9" s="64"/>
      <c r="G9" s="48"/>
      <c r="H9" s="14"/>
      <c r="I9" s="14"/>
      <c r="J9" s="14"/>
      <c r="K9" s="14"/>
      <c r="L9" s="14"/>
      <c r="M9" s="14"/>
    </row>
    <row r="10" spans="1:13" x14ac:dyDescent="0.25">
      <c r="A10" s="65"/>
      <c r="B10" s="66"/>
      <c r="C10" s="66"/>
      <c r="D10" s="66"/>
      <c r="E10" s="66"/>
      <c r="F10" s="66"/>
      <c r="G10" s="67"/>
      <c r="H10" s="14"/>
      <c r="I10" s="14"/>
      <c r="J10" s="14"/>
      <c r="K10" s="14"/>
      <c r="L10" s="14"/>
      <c r="M10" s="14"/>
    </row>
    <row r="11" spans="1:13" x14ac:dyDescent="0.25">
      <c r="A11" s="7">
        <v>1</v>
      </c>
      <c r="B11" s="148" t="s">
        <v>113</v>
      </c>
      <c r="C11" s="148"/>
      <c r="D11" s="8"/>
      <c r="E11" s="9"/>
      <c r="F11" s="149"/>
      <c r="G11" s="1"/>
      <c r="H11" s="14"/>
      <c r="I11" s="14"/>
      <c r="J11" s="14"/>
      <c r="K11" s="14"/>
      <c r="L11" s="14"/>
      <c r="M11" s="14"/>
    </row>
    <row r="12" spans="1:13" x14ac:dyDescent="0.25">
      <c r="A12" s="10" t="s">
        <v>2</v>
      </c>
      <c r="B12" s="10" t="s">
        <v>97</v>
      </c>
      <c r="C12" s="138" t="s">
        <v>349</v>
      </c>
      <c r="D12" s="139" t="s">
        <v>99</v>
      </c>
      <c r="E12" s="152">
        <v>2</v>
      </c>
      <c r="F12" s="150"/>
      <c r="G12" s="25">
        <f t="shared" ref="G12:G13" si="0">ROUND((E12*F12),2)</f>
        <v>0</v>
      </c>
      <c r="H12" s="14"/>
      <c r="I12" s="14"/>
      <c r="J12" s="14"/>
      <c r="K12" s="14"/>
      <c r="L12" s="14"/>
      <c r="M12" s="14"/>
    </row>
    <row r="13" spans="1:13" x14ac:dyDescent="0.25">
      <c r="A13" s="10" t="s">
        <v>3</v>
      </c>
      <c r="B13" s="10" t="s">
        <v>98</v>
      </c>
      <c r="C13" s="138" t="s">
        <v>350</v>
      </c>
      <c r="D13" s="139" t="s">
        <v>99</v>
      </c>
      <c r="E13" s="152">
        <v>1013.25</v>
      </c>
      <c r="F13" s="150"/>
      <c r="G13" s="25">
        <f t="shared" si="0"/>
        <v>0</v>
      </c>
      <c r="H13" s="14"/>
      <c r="I13" s="14"/>
      <c r="J13" s="14"/>
      <c r="K13" s="14"/>
      <c r="L13" s="14"/>
      <c r="M13" s="14"/>
    </row>
    <row r="14" spans="1:13" x14ac:dyDescent="0.25">
      <c r="A14" s="7" t="s">
        <v>4</v>
      </c>
      <c r="B14" s="19" t="s">
        <v>15</v>
      </c>
      <c r="C14" s="20"/>
      <c r="D14" s="20"/>
      <c r="E14" s="1"/>
      <c r="F14" s="161"/>
      <c r="G14" s="21">
        <f>ROUND((SUM(G12:G13)),2)</f>
        <v>0</v>
      </c>
      <c r="H14" s="14"/>
      <c r="I14" s="14"/>
      <c r="J14" s="14"/>
      <c r="K14" s="14"/>
      <c r="L14" s="14"/>
      <c r="M14" s="14"/>
    </row>
    <row r="15" spans="1:13" x14ac:dyDescent="0.25">
      <c r="A15" s="65"/>
      <c r="B15" s="160"/>
      <c r="C15" s="160"/>
      <c r="D15" s="66"/>
      <c r="E15" s="66"/>
      <c r="F15" s="66"/>
      <c r="G15" s="67"/>
      <c r="H15" s="14"/>
      <c r="I15" s="14"/>
      <c r="J15" s="14"/>
      <c r="K15" s="14"/>
      <c r="L15" s="14"/>
      <c r="M15" s="14"/>
    </row>
    <row r="16" spans="1:13" x14ac:dyDescent="0.25">
      <c r="A16" s="7">
        <v>2</v>
      </c>
      <c r="B16" s="148" t="s">
        <v>114</v>
      </c>
      <c r="C16" s="148"/>
      <c r="D16" s="8"/>
      <c r="E16" s="9"/>
      <c r="F16" s="149"/>
      <c r="G16" s="1"/>
      <c r="H16" s="14"/>
      <c r="I16" s="14"/>
      <c r="J16" s="14"/>
      <c r="K16" s="14"/>
      <c r="L16" s="14"/>
      <c r="M16" s="14"/>
    </row>
    <row r="17" spans="1:13" ht="24" x14ac:dyDescent="0.25">
      <c r="A17" s="10" t="s">
        <v>16</v>
      </c>
      <c r="B17" s="140" t="s">
        <v>115</v>
      </c>
      <c r="C17" s="141" t="s">
        <v>133</v>
      </c>
      <c r="D17" s="143" t="s">
        <v>6</v>
      </c>
      <c r="E17" s="151">
        <f>870.92+144.64</f>
        <v>1015.56</v>
      </c>
      <c r="F17" s="150"/>
      <c r="G17" s="25">
        <f t="shared" ref="G17:G36" si="1">ROUND((E17*F17),2)</f>
        <v>0</v>
      </c>
      <c r="H17" s="14"/>
      <c r="I17" s="14"/>
      <c r="J17" s="14"/>
      <c r="K17" s="14"/>
      <c r="L17" s="14"/>
      <c r="M17" s="14"/>
    </row>
    <row r="18" spans="1:13" x14ac:dyDescent="0.25">
      <c r="A18" s="10" t="s">
        <v>17</v>
      </c>
      <c r="B18" s="10" t="s">
        <v>116</v>
      </c>
      <c r="C18" s="138" t="s">
        <v>351</v>
      </c>
      <c r="D18" s="139" t="s">
        <v>31</v>
      </c>
      <c r="E18" s="152">
        <v>52.2</v>
      </c>
      <c r="F18" s="150"/>
      <c r="G18" s="25">
        <f t="shared" si="1"/>
        <v>0</v>
      </c>
      <c r="H18" s="14"/>
      <c r="I18" s="14"/>
      <c r="J18" s="14"/>
      <c r="K18" s="14"/>
      <c r="L18" s="14"/>
      <c r="M18" s="14"/>
    </row>
    <row r="19" spans="1:13" x14ac:dyDescent="0.25">
      <c r="A19" s="10" t="s">
        <v>18</v>
      </c>
      <c r="B19" s="10" t="s">
        <v>117</v>
      </c>
      <c r="C19" s="138" t="s">
        <v>352</v>
      </c>
      <c r="D19" s="139" t="s">
        <v>6</v>
      </c>
      <c r="E19" s="152">
        <v>5</v>
      </c>
      <c r="F19" s="150"/>
      <c r="G19" s="25">
        <f t="shared" si="1"/>
        <v>0</v>
      </c>
      <c r="H19" s="14"/>
      <c r="I19" s="14"/>
      <c r="J19" s="14"/>
      <c r="K19" s="14"/>
      <c r="L19" s="14"/>
      <c r="M19" s="14"/>
    </row>
    <row r="20" spans="1:13" x14ac:dyDescent="0.25">
      <c r="A20" s="10" t="s">
        <v>45</v>
      </c>
      <c r="B20" s="140"/>
      <c r="C20" s="142" t="s">
        <v>134</v>
      </c>
      <c r="D20" s="143" t="s">
        <v>146</v>
      </c>
      <c r="E20" s="151">
        <v>1</v>
      </c>
      <c r="F20" s="150"/>
      <c r="G20" s="25">
        <f t="shared" si="1"/>
        <v>0</v>
      </c>
      <c r="H20" s="14"/>
      <c r="I20" s="14"/>
      <c r="J20" s="14"/>
      <c r="K20" s="14"/>
      <c r="L20" s="14"/>
      <c r="M20" s="14"/>
    </row>
    <row r="21" spans="1:13" ht="24" x14ac:dyDescent="0.25">
      <c r="A21" s="10" t="s">
        <v>46</v>
      </c>
      <c r="B21" s="140" t="s">
        <v>118</v>
      </c>
      <c r="C21" s="141" t="s">
        <v>135</v>
      </c>
      <c r="D21" s="143" t="s">
        <v>6</v>
      </c>
      <c r="E21" s="151">
        <v>51.66</v>
      </c>
      <c r="F21" s="150"/>
      <c r="G21" s="25">
        <f>ROUND((E21*F21),2)</f>
        <v>0</v>
      </c>
      <c r="H21" s="14"/>
      <c r="I21" s="14"/>
      <c r="J21" s="14"/>
      <c r="K21" s="14"/>
      <c r="L21" s="14"/>
      <c r="M21" s="14"/>
    </row>
    <row r="22" spans="1:13" ht="24" x14ac:dyDescent="0.25">
      <c r="A22" s="10" t="s">
        <v>47</v>
      </c>
      <c r="B22" s="140" t="s">
        <v>119</v>
      </c>
      <c r="C22" s="141" t="s">
        <v>136</v>
      </c>
      <c r="D22" s="143" t="s">
        <v>6</v>
      </c>
      <c r="E22" s="151">
        <v>8.82</v>
      </c>
      <c r="F22" s="150"/>
      <c r="G22" s="25">
        <f t="shared" si="1"/>
        <v>0</v>
      </c>
      <c r="H22" s="14"/>
      <c r="I22" s="14"/>
      <c r="J22" s="14"/>
      <c r="K22" s="14"/>
      <c r="L22" s="14"/>
      <c r="M22" s="14"/>
    </row>
    <row r="23" spans="1:13" ht="24" x14ac:dyDescent="0.25">
      <c r="A23" s="10" t="s">
        <v>48</v>
      </c>
      <c r="B23" s="140" t="s">
        <v>120</v>
      </c>
      <c r="C23" s="141" t="s">
        <v>137</v>
      </c>
      <c r="D23" s="143" t="s">
        <v>6</v>
      </c>
      <c r="E23" s="151">
        <v>2.35</v>
      </c>
      <c r="F23" s="150"/>
      <c r="G23" s="25">
        <f t="shared" si="1"/>
        <v>0</v>
      </c>
      <c r="H23" s="14"/>
      <c r="I23" s="14"/>
      <c r="J23" s="14"/>
      <c r="K23" s="14"/>
      <c r="L23" s="14"/>
      <c r="M23" s="14"/>
    </row>
    <row r="24" spans="1:13" ht="24" x14ac:dyDescent="0.25">
      <c r="A24" s="10" t="s">
        <v>49</v>
      </c>
      <c r="B24" s="140" t="s">
        <v>121</v>
      </c>
      <c r="C24" s="141" t="s">
        <v>138</v>
      </c>
      <c r="D24" s="143" t="s">
        <v>6</v>
      </c>
      <c r="E24" s="151">
        <v>655.84</v>
      </c>
      <c r="F24" s="150"/>
      <c r="G24" s="25">
        <f t="shared" si="1"/>
        <v>0</v>
      </c>
      <c r="H24" s="14"/>
      <c r="I24" s="14"/>
      <c r="J24" s="14"/>
      <c r="K24" s="14"/>
      <c r="L24" s="14"/>
      <c r="M24" s="14"/>
    </row>
    <row r="25" spans="1:13" ht="24" x14ac:dyDescent="0.25">
      <c r="A25" s="10" t="s">
        <v>100</v>
      </c>
      <c r="B25" s="140" t="s">
        <v>122</v>
      </c>
      <c r="C25" s="141" t="s">
        <v>139</v>
      </c>
      <c r="D25" s="143" t="s">
        <v>6</v>
      </c>
      <c r="E25" s="151">
        <v>15.2</v>
      </c>
      <c r="F25" s="150"/>
      <c r="G25" s="25">
        <f t="shared" si="1"/>
        <v>0</v>
      </c>
      <c r="H25" s="14"/>
      <c r="I25" s="14"/>
      <c r="J25" s="14"/>
      <c r="K25" s="14"/>
      <c r="L25" s="14"/>
      <c r="M25" s="14"/>
    </row>
    <row r="26" spans="1:13" x14ac:dyDescent="0.25">
      <c r="A26" s="10" t="s">
        <v>101</v>
      </c>
      <c r="B26" s="140" t="s">
        <v>123</v>
      </c>
      <c r="C26" s="142" t="s">
        <v>353</v>
      </c>
      <c r="D26" s="143" t="s">
        <v>6</v>
      </c>
      <c r="E26" s="151">
        <v>94.95</v>
      </c>
      <c r="F26" s="150"/>
      <c r="G26" s="25">
        <f t="shared" si="1"/>
        <v>0</v>
      </c>
      <c r="H26" s="14"/>
      <c r="I26" s="14"/>
      <c r="J26" s="14"/>
      <c r="K26" s="14"/>
      <c r="L26" s="14"/>
      <c r="M26" s="14"/>
    </row>
    <row r="27" spans="1:13" x14ac:dyDescent="0.25">
      <c r="A27" s="10" t="s">
        <v>102</v>
      </c>
      <c r="B27" s="140" t="s">
        <v>124</v>
      </c>
      <c r="C27" s="142" t="s">
        <v>354</v>
      </c>
      <c r="D27" s="143" t="s">
        <v>31</v>
      </c>
      <c r="E27" s="151">
        <v>7.37</v>
      </c>
      <c r="F27" s="150"/>
      <c r="G27" s="25">
        <f>ROUND((E27*F27),2)</f>
        <v>0</v>
      </c>
      <c r="H27" s="14"/>
      <c r="I27" s="14"/>
      <c r="J27" s="14"/>
      <c r="K27" s="14"/>
      <c r="L27" s="14"/>
      <c r="M27" s="14"/>
    </row>
    <row r="28" spans="1:13" ht="24" x14ac:dyDescent="0.25">
      <c r="A28" s="10" t="s">
        <v>103</v>
      </c>
      <c r="B28" s="140" t="s">
        <v>125</v>
      </c>
      <c r="C28" s="141" t="s">
        <v>140</v>
      </c>
      <c r="D28" s="143" t="s">
        <v>50</v>
      </c>
      <c r="E28" s="151">
        <v>53</v>
      </c>
      <c r="F28" s="150"/>
      <c r="G28" s="25">
        <f t="shared" si="1"/>
        <v>0</v>
      </c>
      <c r="H28" s="14"/>
      <c r="I28" s="14"/>
      <c r="J28" s="14"/>
      <c r="K28" s="14"/>
      <c r="L28" s="14"/>
      <c r="M28" s="14"/>
    </row>
    <row r="29" spans="1:13" ht="24" x14ac:dyDescent="0.25">
      <c r="A29" s="10" t="s">
        <v>104</v>
      </c>
      <c r="B29" s="140" t="s">
        <v>126</v>
      </c>
      <c r="C29" s="141" t="s">
        <v>141</v>
      </c>
      <c r="D29" s="143" t="s">
        <v>31</v>
      </c>
      <c r="E29" s="151">
        <v>1592.8</v>
      </c>
      <c r="F29" s="150"/>
      <c r="G29" s="25">
        <f t="shared" si="1"/>
        <v>0</v>
      </c>
      <c r="H29" s="14"/>
      <c r="I29" s="14"/>
      <c r="J29" s="14"/>
      <c r="K29" s="14"/>
      <c r="L29" s="14"/>
      <c r="M29" s="14"/>
    </row>
    <row r="30" spans="1:13" ht="24" x14ac:dyDescent="0.25">
      <c r="A30" s="10" t="s">
        <v>105</v>
      </c>
      <c r="B30" s="140" t="s">
        <v>127</v>
      </c>
      <c r="C30" s="141" t="s">
        <v>142</v>
      </c>
      <c r="D30" s="143" t="s">
        <v>50</v>
      </c>
      <c r="E30" s="151">
        <v>1</v>
      </c>
      <c r="F30" s="150"/>
      <c r="G30" s="25">
        <f t="shared" si="1"/>
        <v>0</v>
      </c>
      <c r="H30" s="14"/>
      <c r="I30" s="14"/>
      <c r="J30" s="14"/>
      <c r="K30" s="14"/>
      <c r="L30" s="14"/>
      <c r="M30" s="14"/>
    </row>
    <row r="31" spans="1:13" ht="24" x14ac:dyDescent="0.25">
      <c r="A31" s="10" t="s">
        <v>106</v>
      </c>
      <c r="B31" s="140" t="s">
        <v>128</v>
      </c>
      <c r="C31" s="141" t="s">
        <v>143</v>
      </c>
      <c r="D31" s="143" t="s">
        <v>50</v>
      </c>
      <c r="E31" s="151">
        <v>23</v>
      </c>
      <c r="F31" s="150"/>
      <c r="G31" s="25">
        <f t="shared" si="1"/>
        <v>0</v>
      </c>
      <c r="H31" s="14"/>
      <c r="I31" s="14"/>
      <c r="J31" s="14"/>
      <c r="K31" s="14"/>
      <c r="L31" s="14"/>
      <c r="M31" s="14"/>
    </row>
    <row r="32" spans="1:13" ht="24" x14ac:dyDescent="0.25">
      <c r="A32" s="10" t="s">
        <v>107</v>
      </c>
      <c r="B32" s="140" t="s">
        <v>129</v>
      </c>
      <c r="C32" s="141" t="s">
        <v>144</v>
      </c>
      <c r="D32" s="143" t="s">
        <v>50</v>
      </c>
      <c r="E32" s="151">
        <v>43</v>
      </c>
      <c r="F32" s="150"/>
      <c r="G32" s="25">
        <f t="shared" si="1"/>
        <v>0</v>
      </c>
      <c r="H32" s="14"/>
      <c r="I32" s="14"/>
      <c r="J32" s="14"/>
      <c r="K32" s="14"/>
      <c r="L32" s="14"/>
      <c r="M32" s="14"/>
    </row>
    <row r="33" spans="1:13" ht="24" x14ac:dyDescent="0.25">
      <c r="A33" s="10" t="s">
        <v>108</v>
      </c>
      <c r="B33" s="140" t="s">
        <v>130</v>
      </c>
      <c r="C33" s="141" t="s">
        <v>145</v>
      </c>
      <c r="D33" s="143" t="s">
        <v>50</v>
      </c>
      <c r="E33" s="151">
        <v>5</v>
      </c>
      <c r="F33" s="150"/>
      <c r="G33" s="25">
        <f t="shared" si="1"/>
        <v>0</v>
      </c>
      <c r="H33" s="14"/>
      <c r="I33" s="14"/>
      <c r="J33" s="14"/>
      <c r="K33" s="14"/>
      <c r="L33" s="14"/>
      <c r="M33" s="14"/>
    </row>
    <row r="34" spans="1:13" x14ac:dyDescent="0.25">
      <c r="A34" s="10" t="s">
        <v>109</v>
      </c>
      <c r="B34" s="140" t="s">
        <v>131</v>
      </c>
      <c r="C34" s="142" t="s">
        <v>355</v>
      </c>
      <c r="D34" s="143" t="s">
        <v>6</v>
      </c>
      <c r="E34" s="155">
        <v>217.55</v>
      </c>
      <c r="F34" s="150"/>
      <c r="G34" s="25">
        <f t="shared" si="1"/>
        <v>0</v>
      </c>
      <c r="H34" s="14"/>
      <c r="I34" s="14"/>
      <c r="J34" s="14"/>
      <c r="K34" s="14"/>
      <c r="L34" s="14"/>
      <c r="M34" s="14"/>
    </row>
    <row r="35" spans="1:13" x14ac:dyDescent="0.25">
      <c r="A35" s="10" t="s">
        <v>110</v>
      </c>
      <c r="B35" s="140" t="s">
        <v>132</v>
      </c>
      <c r="C35" s="142" t="s">
        <v>356</v>
      </c>
      <c r="D35" s="143" t="s">
        <v>6</v>
      </c>
      <c r="E35" s="151">
        <v>1</v>
      </c>
      <c r="F35" s="150"/>
      <c r="G35" s="25">
        <f t="shared" si="1"/>
        <v>0</v>
      </c>
      <c r="H35" s="14"/>
      <c r="I35" s="14"/>
      <c r="J35" s="14"/>
      <c r="K35" s="14"/>
      <c r="L35" s="14"/>
      <c r="M35" s="14"/>
    </row>
    <row r="36" spans="1:13" ht="30" customHeight="1" x14ac:dyDescent="0.25">
      <c r="A36" s="10" t="s">
        <v>111</v>
      </c>
      <c r="B36" s="140"/>
      <c r="C36" s="142" t="s">
        <v>357</v>
      </c>
      <c r="D36" s="143" t="s">
        <v>146</v>
      </c>
      <c r="E36" s="151">
        <v>1</v>
      </c>
      <c r="F36" s="150"/>
      <c r="G36" s="25">
        <f t="shared" si="1"/>
        <v>0</v>
      </c>
      <c r="H36" s="14"/>
      <c r="I36" s="14"/>
      <c r="J36" s="14"/>
      <c r="K36" s="14"/>
      <c r="L36" s="14"/>
      <c r="M36" s="14"/>
    </row>
    <row r="37" spans="1:13" x14ac:dyDescent="0.25">
      <c r="A37" s="7" t="s">
        <v>112</v>
      </c>
      <c r="B37" s="19" t="s">
        <v>15</v>
      </c>
      <c r="C37" s="20"/>
      <c r="D37" s="20"/>
      <c r="E37" s="1"/>
      <c r="F37" s="161"/>
      <c r="G37" s="21">
        <f>ROUND((SUM(G17:G36)),2)</f>
        <v>0</v>
      </c>
      <c r="H37" s="14"/>
      <c r="I37" s="14"/>
      <c r="J37" s="14"/>
      <c r="K37" s="14"/>
      <c r="L37" s="14"/>
      <c r="M37" s="14"/>
    </row>
    <row r="38" spans="1:13" x14ac:dyDescent="0.25">
      <c r="A38" s="65"/>
      <c r="B38" s="160"/>
      <c r="C38" s="160"/>
      <c r="D38" s="66"/>
      <c r="E38" s="66"/>
      <c r="F38" s="66"/>
      <c r="G38" s="67"/>
      <c r="H38" s="14"/>
      <c r="I38" s="14"/>
      <c r="J38" s="14"/>
      <c r="K38" s="14"/>
      <c r="L38" s="14"/>
      <c r="M38" s="14"/>
    </row>
    <row r="39" spans="1:13" x14ac:dyDescent="0.25">
      <c r="A39" s="7">
        <v>3</v>
      </c>
      <c r="B39" s="148" t="s">
        <v>147</v>
      </c>
      <c r="C39" s="148"/>
      <c r="D39" s="8"/>
      <c r="E39" s="9"/>
      <c r="F39" s="149"/>
      <c r="G39" s="1"/>
      <c r="H39" s="14"/>
      <c r="I39" s="14"/>
      <c r="J39" s="14"/>
      <c r="K39" s="14"/>
      <c r="L39" s="14"/>
      <c r="M39" s="14"/>
    </row>
    <row r="40" spans="1:13" x14ac:dyDescent="0.25">
      <c r="A40" s="10" t="s">
        <v>20</v>
      </c>
      <c r="B40" s="140" t="s">
        <v>148</v>
      </c>
      <c r="C40" s="142" t="s">
        <v>358</v>
      </c>
      <c r="D40" s="143" t="s">
        <v>6</v>
      </c>
      <c r="E40" s="151">
        <v>3.5</v>
      </c>
      <c r="F40" s="150"/>
      <c r="G40" s="25">
        <f t="shared" ref="G40:G42" si="2">ROUND((E40*F40),2)</f>
        <v>0</v>
      </c>
      <c r="H40" s="14"/>
      <c r="I40" s="14"/>
      <c r="J40" s="14"/>
      <c r="K40" s="14"/>
      <c r="L40" s="14"/>
      <c r="M40" s="14"/>
    </row>
    <row r="41" spans="1:13" ht="36" x14ac:dyDescent="0.25">
      <c r="A41" s="10" t="s">
        <v>21</v>
      </c>
      <c r="B41" s="140" t="s">
        <v>149</v>
      </c>
      <c r="C41" s="141" t="s">
        <v>79</v>
      </c>
      <c r="D41" s="143" t="s">
        <v>6</v>
      </c>
      <c r="E41" s="151">
        <v>65</v>
      </c>
      <c r="F41" s="150"/>
      <c r="G41" s="25">
        <f t="shared" si="2"/>
        <v>0</v>
      </c>
      <c r="H41" s="14"/>
      <c r="I41" s="14"/>
      <c r="J41" s="14"/>
      <c r="K41" s="14"/>
      <c r="L41" s="14"/>
      <c r="M41" s="14"/>
    </row>
    <row r="42" spans="1:13" ht="36" x14ac:dyDescent="0.25">
      <c r="A42" s="10" t="s">
        <v>22</v>
      </c>
      <c r="B42" s="140" t="s">
        <v>150</v>
      </c>
      <c r="C42" s="141" t="s">
        <v>151</v>
      </c>
      <c r="D42" s="143" t="s">
        <v>6</v>
      </c>
      <c r="E42" s="151">
        <v>1.5</v>
      </c>
      <c r="F42" s="150"/>
      <c r="G42" s="25">
        <f t="shared" si="2"/>
        <v>0</v>
      </c>
      <c r="H42" s="14"/>
      <c r="I42" s="14"/>
      <c r="J42" s="14"/>
      <c r="K42" s="14"/>
      <c r="L42" s="14"/>
      <c r="M42" s="14"/>
    </row>
    <row r="43" spans="1:13" x14ac:dyDescent="0.25">
      <c r="A43" s="7" t="s">
        <v>23</v>
      </c>
      <c r="B43" s="19" t="s">
        <v>15</v>
      </c>
      <c r="C43" s="20"/>
      <c r="D43" s="20"/>
      <c r="E43" s="1"/>
      <c r="F43" s="161"/>
      <c r="G43" s="21">
        <f>ROUND((SUM(G40:G42)),2)</f>
        <v>0</v>
      </c>
      <c r="H43" s="14"/>
      <c r="I43" s="14"/>
      <c r="J43" s="14"/>
      <c r="K43" s="14"/>
      <c r="L43" s="14"/>
      <c r="M43" s="14"/>
    </row>
    <row r="44" spans="1:13" x14ac:dyDescent="0.25">
      <c r="A44" s="68"/>
      <c r="B44" s="162"/>
      <c r="C44" s="162"/>
      <c r="D44" s="69"/>
      <c r="E44" s="69"/>
      <c r="F44" s="69"/>
      <c r="G44" s="70"/>
      <c r="H44" s="14"/>
      <c r="I44" s="14"/>
      <c r="J44" s="14"/>
      <c r="K44" s="14"/>
      <c r="L44" s="14"/>
      <c r="M44" s="14"/>
    </row>
    <row r="45" spans="1:13" ht="15" customHeight="1" x14ac:dyDescent="0.25">
      <c r="A45" s="7">
        <v>4</v>
      </c>
      <c r="B45" s="148" t="s">
        <v>152</v>
      </c>
      <c r="C45" s="148"/>
      <c r="D45" s="8"/>
      <c r="E45" s="9"/>
      <c r="F45" s="149"/>
      <c r="G45" s="1"/>
      <c r="H45" s="14"/>
      <c r="I45" s="14"/>
      <c r="J45" s="14"/>
      <c r="K45" s="14"/>
      <c r="L45" s="14"/>
      <c r="M45" s="14"/>
    </row>
    <row r="46" spans="1:13" ht="24" x14ac:dyDescent="0.25">
      <c r="A46" s="10" t="s">
        <v>24</v>
      </c>
      <c r="B46" s="140" t="s">
        <v>156</v>
      </c>
      <c r="C46" s="141" t="s">
        <v>161</v>
      </c>
      <c r="D46" s="143" t="s">
        <v>6</v>
      </c>
      <c r="E46" s="151">
        <v>870.92</v>
      </c>
      <c r="F46" s="150"/>
      <c r="G46" s="25">
        <f>ROUND((E46*F46),2)</f>
        <v>0</v>
      </c>
      <c r="H46" s="14"/>
      <c r="I46" s="14"/>
      <c r="J46" s="15"/>
      <c r="K46" s="15"/>
      <c r="L46" s="16"/>
      <c r="M46" s="17"/>
    </row>
    <row r="47" spans="1:13" ht="24" x14ac:dyDescent="0.25">
      <c r="A47" s="10" t="s">
        <v>26</v>
      </c>
      <c r="B47" s="140" t="s">
        <v>157</v>
      </c>
      <c r="C47" s="141" t="s">
        <v>162</v>
      </c>
      <c r="D47" s="143" t="s">
        <v>31</v>
      </c>
      <c r="E47" s="151">
        <v>60</v>
      </c>
      <c r="F47" s="150"/>
      <c r="G47" s="25">
        <f t="shared" ref="G47:G50" si="3">ROUND((E47*F47),2)</f>
        <v>0</v>
      </c>
      <c r="H47" s="14"/>
      <c r="I47" s="14"/>
      <c r="J47" s="15"/>
      <c r="K47" s="15"/>
      <c r="L47" s="16"/>
      <c r="M47" s="17"/>
    </row>
    <row r="48" spans="1:13" ht="24" x14ac:dyDescent="0.25">
      <c r="A48" s="10" t="s">
        <v>27</v>
      </c>
      <c r="B48" s="140" t="s">
        <v>158</v>
      </c>
      <c r="C48" s="141" t="s">
        <v>163</v>
      </c>
      <c r="D48" s="143" t="s">
        <v>31</v>
      </c>
      <c r="E48" s="151">
        <v>70.52</v>
      </c>
      <c r="F48" s="150"/>
      <c r="G48" s="25">
        <f t="shared" si="3"/>
        <v>0</v>
      </c>
      <c r="H48" s="14"/>
      <c r="I48" s="14"/>
      <c r="J48" s="15"/>
      <c r="K48" s="15"/>
      <c r="L48" s="16"/>
      <c r="M48" s="17"/>
    </row>
    <row r="49" spans="1:13" ht="36" x14ac:dyDescent="0.25">
      <c r="A49" s="10" t="s">
        <v>153</v>
      </c>
      <c r="B49" s="140" t="s">
        <v>159</v>
      </c>
      <c r="C49" s="142" t="s">
        <v>164</v>
      </c>
      <c r="D49" s="143" t="s">
        <v>6</v>
      </c>
      <c r="E49" s="151">
        <v>144.63999999999999</v>
      </c>
      <c r="F49" s="150"/>
      <c r="G49" s="25">
        <f t="shared" si="3"/>
        <v>0</v>
      </c>
      <c r="H49" s="14"/>
      <c r="I49" s="14"/>
      <c r="J49" s="15"/>
      <c r="K49" s="15"/>
      <c r="L49" s="16"/>
      <c r="M49" s="17"/>
    </row>
    <row r="50" spans="1:13" ht="24" x14ac:dyDescent="0.25">
      <c r="A50" s="10" t="s">
        <v>154</v>
      </c>
      <c r="B50" s="140" t="s">
        <v>160</v>
      </c>
      <c r="C50" s="142" t="s">
        <v>165</v>
      </c>
      <c r="D50" s="143" t="s">
        <v>6</v>
      </c>
      <c r="E50" s="151">
        <v>18.13</v>
      </c>
      <c r="F50" s="150"/>
      <c r="G50" s="25">
        <f t="shared" si="3"/>
        <v>0</v>
      </c>
      <c r="H50" s="14"/>
      <c r="I50" s="14"/>
      <c r="J50" s="15"/>
      <c r="K50" s="15"/>
      <c r="L50" s="16"/>
      <c r="M50" s="17"/>
    </row>
    <row r="51" spans="1:13" x14ac:dyDescent="0.25">
      <c r="A51" s="7" t="s">
        <v>155</v>
      </c>
      <c r="B51" s="19" t="s">
        <v>15</v>
      </c>
      <c r="C51" s="20"/>
      <c r="D51" s="20"/>
      <c r="E51" s="1"/>
      <c r="F51" s="161"/>
      <c r="G51" s="21">
        <f>ROUND((SUM(G46:G50)),2)</f>
        <v>0</v>
      </c>
      <c r="H51" s="14"/>
      <c r="I51" s="14"/>
      <c r="J51" s="15"/>
      <c r="K51" s="15"/>
      <c r="L51" s="16"/>
      <c r="M51" s="17"/>
    </row>
    <row r="52" spans="1:13" x14ac:dyDescent="0.25">
      <c r="A52" s="65"/>
      <c r="B52" s="160"/>
      <c r="C52" s="160"/>
      <c r="D52" s="66"/>
      <c r="E52" s="66"/>
      <c r="F52" s="66"/>
      <c r="G52" s="67"/>
      <c r="H52" s="14"/>
      <c r="I52" s="14"/>
      <c r="J52" s="15"/>
      <c r="K52" s="15"/>
      <c r="L52" s="16"/>
      <c r="M52" s="17"/>
    </row>
    <row r="53" spans="1:13" x14ac:dyDescent="0.25">
      <c r="A53" s="26">
        <v>5</v>
      </c>
      <c r="B53" s="148" t="s">
        <v>166</v>
      </c>
      <c r="C53" s="148"/>
      <c r="D53" s="8"/>
      <c r="E53" s="9"/>
      <c r="F53" s="149"/>
      <c r="G53" s="1"/>
      <c r="H53" s="14"/>
      <c r="I53" s="14"/>
      <c r="J53" s="15"/>
      <c r="K53" s="15"/>
      <c r="L53" s="16"/>
      <c r="M53" s="17"/>
    </row>
    <row r="54" spans="1:13" ht="48" x14ac:dyDescent="0.25">
      <c r="A54" s="22" t="s">
        <v>25</v>
      </c>
      <c r="B54" s="140" t="s">
        <v>174</v>
      </c>
      <c r="C54" s="141" t="s">
        <v>185</v>
      </c>
      <c r="D54" s="143" t="s">
        <v>50</v>
      </c>
      <c r="E54" s="151">
        <v>1</v>
      </c>
      <c r="F54" s="150"/>
      <c r="G54" s="25">
        <f>ROUND((E54*F54),2)</f>
        <v>0</v>
      </c>
      <c r="H54" s="14"/>
      <c r="I54" s="14"/>
      <c r="J54" s="15"/>
      <c r="K54" s="15"/>
      <c r="L54" s="16"/>
      <c r="M54" s="17"/>
    </row>
    <row r="55" spans="1:13" ht="48" x14ac:dyDescent="0.25">
      <c r="A55" s="45" t="s">
        <v>32</v>
      </c>
      <c r="B55" s="140" t="s">
        <v>175</v>
      </c>
      <c r="C55" s="141" t="s">
        <v>186</v>
      </c>
      <c r="D55" s="143" t="s">
        <v>50</v>
      </c>
      <c r="E55" s="151">
        <v>2</v>
      </c>
      <c r="F55" s="150"/>
      <c r="G55" s="25">
        <f t="shared" ref="G55:G64" si="4">ROUND((E55*F55),2)</f>
        <v>0</v>
      </c>
      <c r="H55" s="14"/>
      <c r="I55" s="14"/>
      <c r="J55" s="15"/>
      <c r="K55" s="15"/>
      <c r="L55" s="16"/>
      <c r="M55" s="17"/>
    </row>
    <row r="56" spans="1:13" ht="48" x14ac:dyDescent="0.25">
      <c r="A56" s="45" t="s">
        <v>28</v>
      </c>
      <c r="B56" s="140" t="s">
        <v>176</v>
      </c>
      <c r="C56" s="141" t="s">
        <v>187</v>
      </c>
      <c r="D56" s="143" t="s">
        <v>50</v>
      </c>
      <c r="E56" s="151">
        <v>3</v>
      </c>
      <c r="F56" s="150"/>
      <c r="G56" s="25">
        <f t="shared" si="4"/>
        <v>0</v>
      </c>
      <c r="H56" s="14"/>
      <c r="I56" s="14"/>
      <c r="J56" s="15"/>
      <c r="K56" s="15"/>
      <c r="L56" s="16"/>
      <c r="M56" s="17"/>
    </row>
    <row r="57" spans="1:13" ht="24" x14ac:dyDescent="0.25">
      <c r="A57" s="45" t="s">
        <v>167</v>
      </c>
      <c r="B57" s="140" t="s">
        <v>159</v>
      </c>
      <c r="C57" s="142" t="s">
        <v>188</v>
      </c>
      <c r="D57" s="143" t="s">
        <v>31</v>
      </c>
      <c r="E57" s="151">
        <v>13</v>
      </c>
      <c r="F57" s="150"/>
      <c r="G57" s="25">
        <f t="shared" si="4"/>
        <v>0</v>
      </c>
      <c r="H57" s="14"/>
      <c r="I57" s="14"/>
      <c r="J57" s="15"/>
      <c r="K57" s="15"/>
      <c r="L57" s="16"/>
      <c r="M57" s="17"/>
    </row>
    <row r="58" spans="1:13" ht="36" x14ac:dyDescent="0.25">
      <c r="A58" s="45" t="s">
        <v>168</v>
      </c>
      <c r="B58" s="140" t="s">
        <v>177</v>
      </c>
      <c r="C58" s="142" t="s">
        <v>189</v>
      </c>
      <c r="D58" s="143" t="s">
        <v>50</v>
      </c>
      <c r="E58" s="151">
        <v>13</v>
      </c>
      <c r="F58" s="150"/>
      <c r="G58" s="25">
        <f t="shared" si="4"/>
        <v>0</v>
      </c>
      <c r="H58" s="14"/>
      <c r="I58" s="14"/>
      <c r="J58" s="15"/>
      <c r="K58" s="15"/>
      <c r="L58" s="16"/>
      <c r="M58" s="17"/>
    </row>
    <row r="59" spans="1:13" ht="24" x14ac:dyDescent="0.25">
      <c r="A59" s="45" t="s">
        <v>169</v>
      </c>
      <c r="B59" s="140" t="s">
        <v>178</v>
      </c>
      <c r="C59" s="142" t="s">
        <v>190</v>
      </c>
      <c r="D59" s="143" t="s">
        <v>6</v>
      </c>
      <c r="E59" s="151">
        <v>2.41</v>
      </c>
      <c r="F59" s="150"/>
      <c r="G59" s="25">
        <f t="shared" si="4"/>
        <v>0</v>
      </c>
      <c r="H59" s="14"/>
      <c r="I59" s="14"/>
      <c r="J59" s="15"/>
      <c r="K59" s="15"/>
      <c r="L59" s="16"/>
      <c r="M59" s="17"/>
    </row>
    <row r="60" spans="1:13" x14ac:dyDescent="0.25">
      <c r="A60" s="45" t="s">
        <v>170</v>
      </c>
      <c r="B60" s="140" t="s">
        <v>179</v>
      </c>
      <c r="C60" s="142" t="s">
        <v>359</v>
      </c>
      <c r="D60" s="143" t="s">
        <v>6</v>
      </c>
      <c r="E60" s="151">
        <v>21.42</v>
      </c>
      <c r="F60" s="150"/>
      <c r="G60" s="25">
        <f t="shared" si="4"/>
        <v>0</v>
      </c>
      <c r="H60" s="14"/>
      <c r="I60" s="14"/>
      <c r="J60" s="15"/>
      <c r="K60" s="15"/>
      <c r="L60" s="16"/>
      <c r="M60" s="17"/>
    </row>
    <row r="61" spans="1:13" x14ac:dyDescent="0.25">
      <c r="A61" s="45" t="s">
        <v>171</v>
      </c>
      <c r="B61" s="140" t="s">
        <v>180</v>
      </c>
      <c r="C61" s="142" t="s">
        <v>360</v>
      </c>
      <c r="D61" s="143" t="s">
        <v>6</v>
      </c>
      <c r="E61" s="151">
        <v>2.41</v>
      </c>
      <c r="F61" s="150"/>
      <c r="G61" s="25">
        <f t="shared" si="4"/>
        <v>0</v>
      </c>
      <c r="H61" s="14"/>
      <c r="I61" s="14"/>
      <c r="J61" s="15"/>
      <c r="K61" s="15"/>
      <c r="L61" s="16"/>
      <c r="M61" s="17"/>
    </row>
    <row r="62" spans="1:13" x14ac:dyDescent="0.25">
      <c r="A62" s="45" t="s">
        <v>172</v>
      </c>
      <c r="B62" s="140" t="s">
        <v>181</v>
      </c>
      <c r="C62" s="142" t="s">
        <v>361</v>
      </c>
      <c r="D62" s="143" t="s">
        <v>6</v>
      </c>
      <c r="E62" s="151">
        <v>21.42</v>
      </c>
      <c r="F62" s="150"/>
      <c r="G62" s="25">
        <f t="shared" si="4"/>
        <v>0</v>
      </c>
      <c r="H62" s="14"/>
      <c r="I62" s="14"/>
      <c r="J62" s="15"/>
      <c r="K62" s="15"/>
      <c r="L62" s="16"/>
      <c r="M62" s="17"/>
    </row>
    <row r="63" spans="1:13" x14ac:dyDescent="0.25">
      <c r="A63" s="45" t="s">
        <v>173</v>
      </c>
      <c r="B63" s="140" t="s">
        <v>183</v>
      </c>
      <c r="C63" s="142" t="s">
        <v>362</v>
      </c>
      <c r="D63" s="143" t="s">
        <v>50</v>
      </c>
      <c r="E63" s="151">
        <v>13</v>
      </c>
      <c r="F63" s="150"/>
      <c r="G63" s="25">
        <f t="shared" si="4"/>
        <v>0</v>
      </c>
      <c r="H63" s="14"/>
      <c r="I63" s="14"/>
      <c r="J63" s="15"/>
      <c r="K63" s="15"/>
      <c r="L63" s="16"/>
      <c r="M63" s="17"/>
    </row>
    <row r="64" spans="1:13" x14ac:dyDescent="0.25">
      <c r="A64" s="45" t="s">
        <v>182</v>
      </c>
      <c r="B64" s="140" t="s">
        <v>184</v>
      </c>
      <c r="C64" s="142" t="s">
        <v>363</v>
      </c>
      <c r="D64" s="143" t="s">
        <v>50</v>
      </c>
      <c r="E64" s="151">
        <v>2</v>
      </c>
      <c r="F64" s="150"/>
      <c r="G64" s="25">
        <f t="shared" si="4"/>
        <v>0</v>
      </c>
      <c r="H64" s="14"/>
      <c r="I64" s="14"/>
      <c r="J64" s="15"/>
      <c r="K64" s="15"/>
      <c r="L64" s="16"/>
      <c r="M64" s="17"/>
    </row>
    <row r="65" spans="1:13" x14ac:dyDescent="0.25">
      <c r="A65" s="28" t="s">
        <v>289</v>
      </c>
      <c r="B65" s="19" t="s">
        <v>15</v>
      </c>
      <c r="C65" s="20"/>
      <c r="D65" s="20"/>
      <c r="E65" s="154"/>
      <c r="F65" s="3"/>
      <c r="G65" s="156">
        <f>ROUND((SUM(G54:G64)),2)</f>
        <v>0</v>
      </c>
      <c r="H65" s="14"/>
      <c r="I65" s="14"/>
      <c r="J65" s="15"/>
      <c r="K65" s="15"/>
      <c r="L65" s="16"/>
      <c r="M65" s="17"/>
    </row>
    <row r="66" spans="1:13" x14ac:dyDescent="0.25">
      <c r="A66" s="65"/>
      <c r="B66" s="160"/>
      <c r="C66" s="160"/>
      <c r="D66" s="66"/>
      <c r="E66" s="66"/>
      <c r="F66" s="66"/>
      <c r="G66" s="67"/>
      <c r="H66" s="14"/>
      <c r="I66" s="14"/>
      <c r="J66" s="15"/>
      <c r="K66" s="15"/>
      <c r="L66" s="16"/>
      <c r="M66" s="17"/>
    </row>
    <row r="67" spans="1:13" x14ac:dyDescent="0.25">
      <c r="A67" s="7">
        <v>6</v>
      </c>
      <c r="B67" s="148" t="s">
        <v>191</v>
      </c>
      <c r="C67" s="148"/>
      <c r="D67" s="8"/>
      <c r="E67" s="9"/>
      <c r="F67" s="149"/>
      <c r="G67" s="1"/>
      <c r="H67" s="14"/>
      <c r="I67" s="14"/>
      <c r="J67" s="15"/>
      <c r="K67" s="15"/>
      <c r="L67" s="16"/>
      <c r="M67" s="17"/>
    </row>
    <row r="68" spans="1:13" ht="24" x14ac:dyDescent="0.25">
      <c r="A68" s="10" t="s">
        <v>29</v>
      </c>
      <c r="B68" s="140">
        <v>41595</v>
      </c>
      <c r="C68" s="144" t="s">
        <v>338</v>
      </c>
      <c r="D68" s="143" t="s">
        <v>31</v>
      </c>
      <c r="E68" s="151">
        <v>381</v>
      </c>
      <c r="F68" s="150"/>
      <c r="G68" s="25">
        <f t="shared" ref="G68:G83" si="5">ROUND((E68*F68),2)</f>
        <v>0</v>
      </c>
      <c r="H68" s="14"/>
      <c r="I68" s="14"/>
      <c r="J68" s="15"/>
      <c r="K68" s="15"/>
      <c r="L68" s="16"/>
      <c r="M68" s="17"/>
    </row>
    <row r="69" spans="1:13" x14ac:dyDescent="0.25">
      <c r="A69" s="10" t="s">
        <v>30</v>
      </c>
      <c r="B69" s="140" t="s">
        <v>319</v>
      </c>
      <c r="C69" s="144" t="s">
        <v>339</v>
      </c>
      <c r="D69" s="143" t="s">
        <v>6</v>
      </c>
      <c r="E69" s="151">
        <f>655.84+192.12</f>
        <v>847.96</v>
      </c>
      <c r="F69" s="150"/>
      <c r="G69" s="25">
        <f t="shared" si="5"/>
        <v>0</v>
      </c>
      <c r="H69" s="14"/>
      <c r="I69" s="14"/>
      <c r="J69" s="15"/>
      <c r="K69" s="15"/>
      <c r="L69" s="16"/>
      <c r="M69" s="17"/>
    </row>
    <row r="70" spans="1:13" ht="24" x14ac:dyDescent="0.25">
      <c r="A70" s="10" t="s">
        <v>33</v>
      </c>
      <c r="B70" s="140" t="s">
        <v>320</v>
      </c>
      <c r="C70" s="142" t="s">
        <v>340</v>
      </c>
      <c r="D70" s="143" t="s">
        <v>6</v>
      </c>
      <c r="E70" s="151">
        <v>1291.8699999999999</v>
      </c>
      <c r="F70" s="150"/>
      <c r="G70" s="25">
        <f t="shared" si="5"/>
        <v>0</v>
      </c>
      <c r="H70" s="14"/>
      <c r="I70" s="14"/>
      <c r="J70" s="15"/>
      <c r="K70" s="15"/>
      <c r="L70" s="16"/>
      <c r="M70" s="17"/>
    </row>
    <row r="71" spans="1:13" ht="24" x14ac:dyDescent="0.25">
      <c r="A71" s="10" t="s">
        <v>57</v>
      </c>
      <c r="B71" s="140" t="s">
        <v>321</v>
      </c>
      <c r="C71" s="142" t="s">
        <v>341</v>
      </c>
      <c r="D71" s="143" t="s">
        <v>6</v>
      </c>
      <c r="E71" s="151">
        <f>E70</f>
        <v>1291.8699999999999</v>
      </c>
      <c r="F71" s="150"/>
      <c r="G71" s="25">
        <f t="shared" si="5"/>
        <v>0</v>
      </c>
      <c r="H71" s="14"/>
      <c r="I71" s="14"/>
      <c r="J71" s="15"/>
      <c r="K71" s="15"/>
      <c r="L71" s="16"/>
      <c r="M71" s="17"/>
    </row>
    <row r="72" spans="1:13" ht="24" x14ac:dyDescent="0.25">
      <c r="A72" s="10" t="s">
        <v>58</v>
      </c>
      <c r="B72" s="140" t="s">
        <v>322</v>
      </c>
      <c r="C72" s="142" t="s">
        <v>364</v>
      </c>
      <c r="D72" s="143" t="s">
        <v>6</v>
      </c>
      <c r="E72" s="151">
        <v>103.66</v>
      </c>
      <c r="F72" s="150"/>
      <c r="G72" s="25">
        <f t="shared" si="5"/>
        <v>0</v>
      </c>
      <c r="H72" s="14"/>
      <c r="I72" s="14"/>
      <c r="J72" s="15"/>
      <c r="K72" s="15"/>
      <c r="L72" s="16"/>
      <c r="M72" s="17"/>
    </row>
    <row r="73" spans="1:13" ht="24" x14ac:dyDescent="0.25">
      <c r="A73" s="10" t="s">
        <v>59</v>
      </c>
      <c r="B73" s="140" t="s">
        <v>323</v>
      </c>
      <c r="C73" s="142" t="s">
        <v>365</v>
      </c>
      <c r="D73" s="143" t="s">
        <v>6</v>
      </c>
      <c r="E73" s="151">
        <v>113.89</v>
      </c>
      <c r="F73" s="150"/>
      <c r="G73" s="25">
        <f t="shared" si="5"/>
        <v>0</v>
      </c>
      <c r="H73" s="14"/>
      <c r="I73" s="14"/>
      <c r="J73" s="15"/>
      <c r="K73" s="15"/>
      <c r="L73" s="16"/>
      <c r="M73" s="17"/>
    </row>
    <row r="74" spans="1:13" ht="24" x14ac:dyDescent="0.25">
      <c r="A74" s="10" t="s">
        <v>60</v>
      </c>
      <c r="B74" s="140" t="s">
        <v>324</v>
      </c>
      <c r="C74" s="142" t="s">
        <v>366</v>
      </c>
      <c r="D74" s="143" t="s">
        <v>6</v>
      </c>
      <c r="E74" s="151">
        <v>103.66</v>
      </c>
      <c r="F74" s="150"/>
      <c r="G74" s="25">
        <f t="shared" si="5"/>
        <v>0</v>
      </c>
      <c r="H74" s="14"/>
      <c r="I74" s="14"/>
      <c r="J74" s="15"/>
      <c r="K74" s="15"/>
      <c r="L74" s="16"/>
      <c r="M74" s="17"/>
    </row>
    <row r="75" spans="1:13" ht="24" x14ac:dyDescent="0.25">
      <c r="A75" s="10" t="s">
        <v>192</v>
      </c>
      <c r="B75" s="140" t="s">
        <v>325</v>
      </c>
      <c r="C75" s="142" t="s">
        <v>367</v>
      </c>
      <c r="D75" s="143" t="s">
        <v>6</v>
      </c>
      <c r="E75" s="151">
        <v>113.89</v>
      </c>
      <c r="F75" s="150"/>
      <c r="G75" s="25">
        <f t="shared" si="5"/>
        <v>0</v>
      </c>
      <c r="H75" s="14"/>
      <c r="I75" s="14"/>
      <c r="J75" s="15"/>
      <c r="K75" s="15"/>
      <c r="L75" s="16"/>
      <c r="M75" s="17"/>
    </row>
    <row r="76" spans="1:13" ht="24" x14ac:dyDescent="0.25">
      <c r="A76" s="10" t="s">
        <v>193</v>
      </c>
      <c r="B76" s="140" t="s">
        <v>322</v>
      </c>
      <c r="C76" s="142" t="s">
        <v>368</v>
      </c>
      <c r="D76" s="143" t="s">
        <v>6</v>
      </c>
      <c r="E76" s="151">
        <v>989.35</v>
      </c>
      <c r="F76" s="150"/>
      <c r="G76" s="25">
        <f t="shared" si="5"/>
        <v>0</v>
      </c>
      <c r="H76" s="14"/>
      <c r="I76" s="14"/>
      <c r="J76" s="15"/>
      <c r="K76" s="15"/>
      <c r="L76" s="16"/>
      <c r="M76" s="17"/>
    </row>
    <row r="77" spans="1:13" ht="24" x14ac:dyDescent="0.25">
      <c r="A77" s="10" t="s">
        <v>194</v>
      </c>
      <c r="B77" s="140" t="s">
        <v>324</v>
      </c>
      <c r="C77" s="142" t="s">
        <v>369</v>
      </c>
      <c r="D77" s="143" t="s">
        <v>6</v>
      </c>
      <c r="E77" s="151">
        <v>989.35</v>
      </c>
      <c r="F77" s="150"/>
      <c r="G77" s="25">
        <f t="shared" si="5"/>
        <v>0</v>
      </c>
      <c r="H77" s="14"/>
      <c r="I77" s="14"/>
      <c r="J77" s="15"/>
      <c r="K77" s="15"/>
      <c r="L77" s="16"/>
      <c r="M77" s="17"/>
    </row>
    <row r="78" spans="1:13" ht="24" x14ac:dyDescent="0.25">
      <c r="A78" s="10" t="s">
        <v>288</v>
      </c>
      <c r="B78" s="140" t="s">
        <v>332</v>
      </c>
      <c r="C78" s="145" t="s">
        <v>342</v>
      </c>
      <c r="D78" s="143" t="s">
        <v>6</v>
      </c>
      <c r="E78" s="151">
        <v>77.94</v>
      </c>
      <c r="F78" s="150"/>
      <c r="G78" s="25">
        <f t="shared" si="5"/>
        <v>0</v>
      </c>
      <c r="H78" s="14"/>
      <c r="I78" s="14"/>
      <c r="J78" s="15"/>
      <c r="K78" s="15"/>
      <c r="L78" s="16"/>
      <c r="M78" s="17"/>
    </row>
    <row r="79" spans="1:13" x14ac:dyDescent="0.25">
      <c r="A79" s="10" t="s">
        <v>326</v>
      </c>
      <c r="B79" s="140" t="s">
        <v>333</v>
      </c>
      <c r="C79" s="141" t="s">
        <v>78</v>
      </c>
      <c r="D79" s="143" t="s">
        <v>6</v>
      </c>
      <c r="E79" s="151">
        <v>77.94</v>
      </c>
      <c r="F79" s="150"/>
      <c r="G79" s="25">
        <f t="shared" si="5"/>
        <v>0</v>
      </c>
      <c r="H79" s="14"/>
      <c r="I79" s="14"/>
      <c r="J79" s="15"/>
      <c r="K79" s="15"/>
      <c r="L79" s="16"/>
      <c r="M79" s="17"/>
    </row>
    <row r="80" spans="1:13" ht="24" x14ac:dyDescent="0.25">
      <c r="A80" s="10" t="s">
        <v>327</v>
      </c>
      <c r="B80" s="140" t="s">
        <v>334</v>
      </c>
      <c r="C80" s="141" t="s">
        <v>343</v>
      </c>
      <c r="D80" s="143" t="s">
        <v>6</v>
      </c>
      <c r="E80" s="151">
        <v>77.94</v>
      </c>
      <c r="F80" s="150"/>
      <c r="G80" s="25">
        <f t="shared" si="5"/>
        <v>0</v>
      </c>
      <c r="H80" s="14"/>
      <c r="I80" s="14"/>
      <c r="J80" s="15"/>
      <c r="K80" s="15"/>
      <c r="L80" s="16"/>
      <c r="M80" s="17"/>
    </row>
    <row r="81" spans="1:13" x14ac:dyDescent="0.25">
      <c r="A81" s="10" t="s">
        <v>328</v>
      </c>
      <c r="B81" s="140" t="s">
        <v>335</v>
      </c>
      <c r="C81" s="141" t="s">
        <v>344</v>
      </c>
      <c r="D81" s="143" t="s">
        <v>6</v>
      </c>
      <c r="E81" s="151">
        <v>44</v>
      </c>
      <c r="F81" s="150"/>
      <c r="G81" s="25">
        <f t="shared" si="5"/>
        <v>0</v>
      </c>
      <c r="H81" s="14"/>
      <c r="I81" s="14"/>
      <c r="J81" s="15"/>
      <c r="K81" s="15"/>
      <c r="L81" s="16"/>
      <c r="M81" s="17"/>
    </row>
    <row r="82" spans="1:13" ht="36" x14ac:dyDescent="0.25">
      <c r="A82" s="10" t="s">
        <v>329</v>
      </c>
      <c r="B82" s="140" t="s">
        <v>336</v>
      </c>
      <c r="C82" s="141" t="s">
        <v>345</v>
      </c>
      <c r="D82" s="143" t="s">
        <v>6</v>
      </c>
      <c r="E82" s="151">
        <v>44</v>
      </c>
      <c r="F82" s="150"/>
      <c r="G82" s="25">
        <f t="shared" si="5"/>
        <v>0</v>
      </c>
      <c r="H82" s="14"/>
      <c r="I82" s="14"/>
      <c r="J82" s="15"/>
      <c r="K82" s="15"/>
      <c r="L82" s="16"/>
      <c r="M82" s="17"/>
    </row>
    <row r="83" spans="1:13" ht="36" x14ac:dyDescent="0.25">
      <c r="A83" s="10" t="s">
        <v>330</v>
      </c>
      <c r="B83" s="140" t="s">
        <v>337</v>
      </c>
      <c r="C83" s="141" t="s">
        <v>346</v>
      </c>
      <c r="D83" s="143" t="s">
        <v>6</v>
      </c>
      <c r="E83" s="151">
        <v>44</v>
      </c>
      <c r="F83" s="150"/>
      <c r="G83" s="25">
        <f t="shared" si="5"/>
        <v>0</v>
      </c>
      <c r="H83" s="14"/>
      <c r="I83" s="14"/>
      <c r="J83" s="15"/>
      <c r="K83" s="15"/>
      <c r="L83" s="16"/>
      <c r="M83" s="17"/>
    </row>
    <row r="84" spans="1:13" x14ac:dyDescent="0.25">
      <c r="A84" s="7" t="s">
        <v>331</v>
      </c>
      <c r="B84" s="19" t="s">
        <v>15</v>
      </c>
      <c r="C84" s="20"/>
      <c r="D84" s="20"/>
      <c r="E84" s="1"/>
      <c r="F84" s="161"/>
      <c r="G84" s="21">
        <f>ROUND((SUM(G68:G83)),2)</f>
        <v>0</v>
      </c>
      <c r="H84" s="14"/>
      <c r="I84" s="14"/>
      <c r="J84" s="15"/>
      <c r="K84" s="15"/>
      <c r="L84" s="16"/>
      <c r="M84" s="17"/>
    </row>
    <row r="85" spans="1:13" x14ac:dyDescent="0.25">
      <c r="A85" s="65"/>
      <c r="B85" s="160"/>
      <c r="C85" s="160"/>
      <c r="D85" s="66"/>
      <c r="E85" s="66"/>
      <c r="F85" s="66"/>
      <c r="G85" s="67"/>
      <c r="H85" s="14"/>
      <c r="I85" s="14"/>
      <c r="J85" s="15"/>
      <c r="K85" s="15"/>
      <c r="L85" s="16"/>
      <c r="M85" s="17"/>
    </row>
    <row r="86" spans="1:13" x14ac:dyDescent="0.25">
      <c r="A86" s="7">
        <v>7</v>
      </c>
      <c r="B86" s="148" t="s">
        <v>195</v>
      </c>
      <c r="C86" s="148"/>
      <c r="D86" s="8"/>
      <c r="E86" s="9"/>
      <c r="F86" s="149"/>
      <c r="G86" s="1"/>
      <c r="H86" s="14"/>
      <c r="I86" s="14"/>
      <c r="J86" s="15"/>
      <c r="K86" s="15"/>
      <c r="L86" s="16"/>
      <c r="M86" s="17"/>
    </row>
    <row r="87" spans="1:13" ht="24" x14ac:dyDescent="0.25">
      <c r="A87" s="10" t="s">
        <v>34</v>
      </c>
      <c r="B87" s="140" t="s">
        <v>196</v>
      </c>
      <c r="C87" s="144" t="s">
        <v>77</v>
      </c>
      <c r="D87" s="143" t="s">
        <v>6</v>
      </c>
      <c r="E87" s="151">
        <v>750.15</v>
      </c>
      <c r="F87" s="150"/>
      <c r="G87" s="25">
        <f>ROUND((E87*F87),2)</f>
        <v>0</v>
      </c>
      <c r="H87" s="14"/>
      <c r="I87" s="14"/>
      <c r="J87" s="15"/>
      <c r="K87" s="15"/>
      <c r="L87" s="16"/>
      <c r="M87" s="17"/>
    </row>
    <row r="88" spans="1:13" ht="24" x14ac:dyDescent="0.25">
      <c r="A88" s="10" t="s">
        <v>35</v>
      </c>
      <c r="B88" s="140" t="s">
        <v>196</v>
      </c>
      <c r="C88" s="144" t="s">
        <v>197</v>
      </c>
      <c r="D88" s="143" t="s">
        <v>6</v>
      </c>
      <c r="E88" s="151">
        <v>750.15</v>
      </c>
      <c r="F88" s="150"/>
      <c r="G88" s="25">
        <f>ROUND((E88*F88),2)</f>
        <v>0</v>
      </c>
      <c r="H88" s="14"/>
      <c r="I88" s="14"/>
      <c r="J88" s="15"/>
      <c r="K88" s="15"/>
      <c r="L88" s="16"/>
      <c r="M88" s="17"/>
    </row>
    <row r="89" spans="1:13" x14ac:dyDescent="0.25">
      <c r="A89" s="7" t="s">
        <v>36</v>
      </c>
      <c r="B89" s="19" t="s">
        <v>15</v>
      </c>
      <c r="C89" s="20"/>
      <c r="D89" s="20"/>
      <c r="E89" s="154"/>
      <c r="F89" s="3"/>
      <c r="G89" s="156">
        <f>ROUND((SUM(G87:G88)),2)</f>
        <v>0</v>
      </c>
      <c r="H89" s="14"/>
      <c r="I89" s="14"/>
      <c r="J89" s="15"/>
      <c r="K89" s="15"/>
      <c r="L89" s="16"/>
      <c r="M89" s="17"/>
    </row>
    <row r="90" spans="1:13" x14ac:dyDescent="0.25">
      <c r="A90" s="7"/>
      <c r="B90" s="158"/>
      <c r="C90" s="159"/>
      <c r="D90" s="63"/>
      <c r="E90" s="1"/>
      <c r="F90" s="3"/>
      <c r="G90" s="21"/>
      <c r="H90" s="14"/>
      <c r="I90" s="14"/>
      <c r="J90" s="15"/>
      <c r="K90" s="15"/>
      <c r="L90" s="16"/>
      <c r="M90" s="17"/>
    </row>
    <row r="91" spans="1:13" x14ac:dyDescent="0.25">
      <c r="A91" s="7">
        <v>8</v>
      </c>
      <c r="B91" s="148" t="s">
        <v>198</v>
      </c>
      <c r="C91" s="148"/>
      <c r="D91" s="8"/>
      <c r="E91" s="9"/>
      <c r="F91" s="149"/>
      <c r="G91" s="1"/>
      <c r="H91" s="14"/>
      <c r="I91" s="14"/>
      <c r="J91" s="15"/>
      <c r="K91" s="15"/>
      <c r="L91" s="16"/>
      <c r="M91" s="17"/>
    </row>
    <row r="92" spans="1:13" ht="24" x14ac:dyDescent="0.25">
      <c r="A92" s="10" t="s">
        <v>37</v>
      </c>
      <c r="B92" s="140">
        <v>91924</v>
      </c>
      <c r="C92" s="144" t="s">
        <v>262</v>
      </c>
      <c r="D92" s="143" t="s">
        <v>31</v>
      </c>
      <c r="E92" s="151">
        <v>677.4</v>
      </c>
      <c r="F92" s="150"/>
      <c r="G92" s="25">
        <f>ROUND((E92*F92),2)</f>
        <v>0</v>
      </c>
      <c r="H92" s="14"/>
      <c r="I92" s="14"/>
      <c r="J92" s="15"/>
      <c r="K92" s="15"/>
      <c r="L92" s="16"/>
      <c r="M92" s="17"/>
    </row>
    <row r="93" spans="1:13" ht="24" x14ac:dyDescent="0.25">
      <c r="A93" s="10" t="s">
        <v>38</v>
      </c>
      <c r="B93" s="140" t="s">
        <v>230</v>
      </c>
      <c r="C93" s="144" t="s">
        <v>263</v>
      </c>
      <c r="D93" s="143" t="s">
        <v>31</v>
      </c>
      <c r="E93" s="151">
        <v>447.9</v>
      </c>
      <c r="F93" s="150"/>
      <c r="G93" s="25">
        <f>ROUND((E93*F93),2)</f>
        <v>0</v>
      </c>
      <c r="H93" s="14"/>
      <c r="I93" s="14"/>
      <c r="J93" s="15"/>
      <c r="K93" s="15"/>
      <c r="L93" s="16"/>
      <c r="M93" s="17"/>
    </row>
    <row r="94" spans="1:13" ht="24" x14ac:dyDescent="0.25">
      <c r="A94" s="10" t="s">
        <v>39</v>
      </c>
      <c r="B94" s="140" t="s">
        <v>231</v>
      </c>
      <c r="C94" s="144" t="s">
        <v>264</v>
      </c>
      <c r="D94" s="143" t="s">
        <v>31</v>
      </c>
      <c r="E94" s="151">
        <v>93.3</v>
      </c>
      <c r="F94" s="150"/>
      <c r="G94" s="25">
        <f>ROUND((E94*F94),2)</f>
        <v>0</v>
      </c>
      <c r="H94" s="14"/>
      <c r="I94" s="14"/>
      <c r="J94" s="15"/>
      <c r="K94" s="15"/>
      <c r="L94" s="16"/>
      <c r="M94" s="17"/>
    </row>
    <row r="95" spans="1:13" ht="24" x14ac:dyDescent="0.25">
      <c r="A95" s="10" t="s">
        <v>61</v>
      </c>
      <c r="B95" s="140" t="s">
        <v>232</v>
      </c>
      <c r="C95" s="144" t="s">
        <v>265</v>
      </c>
      <c r="D95" s="143" t="s">
        <v>31</v>
      </c>
      <c r="E95" s="151">
        <v>21</v>
      </c>
      <c r="F95" s="150"/>
      <c r="G95" s="25">
        <f t="shared" ref="G95:G127" si="6">ROUND((E95*F95),2)</f>
        <v>0</v>
      </c>
      <c r="H95" s="14"/>
      <c r="I95" s="14"/>
      <c r="J95" s="15"/>
      <c r="K95" s="15"/>
      <c r="L95" s="16"/>
      <c r="M95" s="17"/>
    </row>
    <row r="96" spans="1:13" ht="24" x14ac:dyDescent="0.25">
      <c r="A96" s="10" t="s">
        <v>62</v>
      </c>
      <c r="B96" s="140" t="s">
        <v>233</v>
      </c>
      <c r="C96" s="144" t="s">
        <v>266</v>
      </c>
      <c r="D96" s="143" t="s">
        <v>31</v>
      </c>
      <c r="E96" s="151">
        <v>540</v>
      </c>
      <c r="F96" s="150"/>
      <c r="G96" s="25">
        <f t="shared" si="6"/>
        <v>0</v>
      </c>
      <c r="H96" s="14"/>
      <c r="I96" s="14"/>
      <c r="J96" s="15"/>
      <c r="K96" s="15"/>
      <c r="L96" s="16"/>
      <c r="M96" s="17"/>
    </row>
    <row r="97" spans="1:13" ht="24" x14ac:dyDescent="0.25">
      <c r="A97" s="10" t="s">
        <v>199</v>
      </c>
      <c r="B97" s="140" t="s">
        <v>234</v>
      </c>
      <c r="C97" s="144" t="s">
        <v>267</v>
      </c>
      <c r="D97" s="143" t="s">
        <v>31</v>
      </c>
      <c r="E97" s="151">
        <v>20</v>
      </c>
      <c r="F97" s="150"/>
      <c r="G97" s="25">
        <f t="shared" si="6"/>
        <v>0</v>
      </c>
      <c r="H97" s="14"/>
      <c r="I97" s="14"/>
      <c r="J97" s="15"/>
      <c r="K97" s="15"/>
      <c r="L97" s="16"/>
      <c r="M97" s="17"/>
    </row>
    <row r="98" spans="1:13" ht="24" x14ac:dyDescent="0.25">
      <c r="A98" s="10" t="s">
        <v>200</v>
      </c>
      <c r="B98" s="140" t="s">
        <v>235</v>
      </c>
      <c r="C98" s="144" t="s">
        <v>268</v>
      </c>
      <c r="D98" s="143" t="s">
        <v>31</v>
      </c>
      <c r="E98" s="151">
        <v>80</v>
      </c>
      <c r="F98" s="150"/>
      <c r="G98" s="25">
        <f t="shared" si="6"/>
        <v>0</v>
      </c>
      <c r="H98" s="14"/>
      <c r="I98" s="14"/>
      <c r="J98" s="15"/>
      <c r="K98" s="15"/>
      <c r="L98" s="16"/>
      <c r="M98" s="17"/>
    </row>
    <row r="99" spans="1:13" ht="24" x14ac:dyDescent="0.25">
      <c r="A99" s="10" t="s">
        <v>201</v>
      </c>
      <c r="B99" s="140" t="s">
        <v>236</v>
      </c>
      <c r="C99" s="144" t="s">
        <v>269</v>
      </c>
      <c r="D99" s="143" t="s">
        <v>50</v>
      </c>
      <c r="E99" s="151">
        <v>9</v>
      </c>
      <c r="F99" s="150"/>
      <c r="G99" s="25">
        <f t="shared" si="6"/>
        <v>0</v>
      </c>
      <c r="H99" s="14"/>
      <c r="I99" s="14"/>
      <c r="J99" s="15"/>
      <c r="K99" s="15"/>
      <c r="L99" s="16"/>
      <c r="M99" s="17"/>
    </row>
    <row r="100" spans="1:13" ht="24" x14ac:dyDescent="0.25">
      <c r="A100" s="10" t="s">
        <v>202</v>
      </c>
      <c r="B100" s="140" t="s">
        <v>237</v>
      </c>
      <c r="C100" s="144" t="s">
        <v>270</v>
      </c>
      <c r="D100" s="143" t="s">
        <v>50</v>
      </c>
      <c r="E100" s="151">
        <v>19</v>
      </c>
      <c r="F100" s="150"/>
      <c r="G100" s="25">
        <f t="shared" si="6"/>
        <v>0</v>
      </c>
      <c r="H100" s="14"/>
      <c r="I100" s="14"/>
      <c r="J100" s="15"/>
      <c r="K100" s="15"/>
      <c r="L100" s="16"/>
      <c r="M100" s="17"/>
    </row>
    <row r="101" spans="1:13" ht="24" x14ac:dyDescent="0.25">
      <c r="A101" s="10" t="s">
        <v>203</v>
      </c>
      <c r="B101" s="140" t="s">
        <v>238</v>
      </c>
      <c r="C101" s="144" t="s">
        <v>271</v>
      </c>
      <c r="D101" s="143" t="s">
        <v>50</v>
      </c>
      <c r="E101" s="151">
        <v>2</v>
      </c>
      <c r="F101" s="150"/>
      <c r="G101" s="25">
        <f>ROUND((E101*F101),2)</f>
        <v>0</v>
      </c>
      <c r="H101" s="14"/>
      <c r="I101" s="14"/>
      <c r="J101" s="15"/>
      <c r="K101" s="15"/>
      <c r="L101" s="16"/>
      <c r="M101" s="17"/>
    </row>
    <row r="102" spans="1:13" ht="24" x14ac:dyDescent="0.25">
      <c r="A102" s="10" t="s">
        <v>204</v>
      </c>
      <c r="B102" s="140">
        <v>93654</v>
      </c>
      <c r="C102" s="144" t="s">
        <v>272</v>
      </c>
      <c r="D102" s="143" t="s">
        <v>50</v>
      </c>
      <c r="E102" s="151">
        <v>3</v>
      </c>
      <c r="F102" s="150"/>
      <c r="G102" s="25">
        <f t="shared" si="6"/>
        <v>0</v>
      </c>
      <c r="H102" s="14"/>
      <c r="I102" s="14"/>
      <c r="J102" s="15"/>
      <c r="K102" s="15"/>
      <c r="L102" s="16"/>
      <c r="M102" s="17"/>
    </row>
    <row r="103" spans="1:13" ht="24" x14ac:dyDescent="0.25">
      <c r="A103" s="10" t="s">
        <v>205</v>
      </c>
      <c r="B103" s="140" t="s">
        <v>239</v>
      </c>
      <c r="C103" s="144" t="s">
        <v>273</v>
      </c>
      <c r="D103" s="143" t="s">
        <v>50</v>
      </c>
      <c r="E103" s="151">
        <v>6</v>
      </c>
      <c r="F103" s="150"/>
      <c r="G103" s="25">
        <f t="shared" si="6"/>
        <v>0</v>
      </c>
      <c r="H103" s="14"/>
      <c r="I103" s="14"/>
      <c r="J103" s="15"/>
      <c r="K103" s="15"/>
      <c r="L103" s="16"/>
      <c r="M103" s="17"/>
    </row>
    <row r="104" spans="1:13" x14ac:dyDescent="0.25">
      <c r="A104" s="10" t="s">
        <v>206</v>
      </c>
      <c r="B104" s="140" t="s">
        <v>240</v>
      </c>
      <c r="C104" s="144" t="s">
        <v>370</v>
      </c>
      <c r="D104" s="143" t="s">
        <v>50</v>
      </c>
      <c r="E104" s="151">
        <v>2</v>
      </c>
      <c r="F104" s="150"/>
      <c r="G104" s="25">
        <f t="shared" si="6"/>
        <v>0</v>
      </c>
      <c r="H104" s="14"/>
      <c r="I104" s="14"/>
      <c r="J104" s="15"/>
      <c r="K104" s="15"/>
      <c r="L104" s="16"/>
      <c r="M104" s="17"/>
    </row>
    <row r="105" spans="1:13" x14ac:dyDescent="0.25">
      <c r="A105" s="10" t="s">
        <v>207</v>
      </c>
      <c r="B105" s="140" t="s">
        <v>241</v>
      </c>
      <c r="C105" s="144" t="s">
        <v>371</v>
      </c>
      <c r="D105" s="143" t="s">
        <v>50</v>
      </c>
      <c r="E105" s="151">
        <v>1</v>
      </c>
      <c r="F105" s="150"/>
      <c r="G105" s="25">
        <f t="shared" si="6"/>
        <v>0</v>
      </c>
      <c r="H105" s="14"/>
      <c r="I105" s="14"/>
      <c r="J105" s="15"/>
      <c r="K105" s="15"/>
      <c r="L105" s="16"/>
      <c r="M105" s="17"/>
    </row>
    <row r="106" spans="1:13" ht="24" x14ac:dyDescent="0.25">
      <c r="A106" s="10" t="s">
        <v>208</v>
      </c>
      <c r="B106" s="140" t="s">
        <v>242</v>
      </c>
      <c r="C106" s="144" t="s">
        <v>274</v>
      </c>
      <c r="D106" s="143" t="s">
        <v>50</v>
      </c>
      <c r="E106" s="151">
        <v>1</v>
      </c>
      <c r="F106" s="150"/>
      <c r="G106" s="25">
        <f t="shared" si="6"/>
        <v>0</v>
      </c>
      <c r="H106" s="14"/>
      <c r="I106" s="14"/>
      <c r="J106" s="15"/>
      <c r="K106" s="15"/>
      <c r="L106" s="16"/>
      <c r="M106" s="17"/>
    </row>
    <row r="107" spans="1:13" ht="24" x14ac:dyDescent="0.25">
      <c r="A107" s="10" t="s">
        <v>209</v>
      </c>
      <c r="B107" s="140">
        <v>39471</v>
      </c>
      <c r="C107" s="144" t="s">
        <v>275</v>
      </c>
      <c r="D107" s="143" t="s">
        <v>50</v>
      </c>
      <c r="E107" s="151">
        <v>1</v>
      </c>
      <c r="F107" s="150"/>
      <c r="G107" s="25">
        <f t="shared" si="6"/>
        <v>0</v>
      </c>
      <c r="H107" s="14"/>
      <c r="I107" s="14"/>
      <c r="J107" s="15"/>
      <c r="K107" s="15"/>
      <c r="L107" s="16"/>
      <c r="M107" s="17"/>
    </row>
    <row r="108" spans="1:13" x14ac:dyDescent="0.25">
      <c r="A108" s="10" t="s">
        <v>210</v>
      </c>
      <c r="B108" s="140" t="s">
        <v>243</v>
      </c>
      <c r="C108" s="144" t="s">
        <v>372</v>
      </c>
      <c r="D108" s="143" t="s">
        <v>50</v>
      </c>
      <c r="E108" s="151">
        <v>1</v>
      </c>
      <c r="F108" s="150"/>
      <c r="G108" s="25">
        <f t="shared" si="6"/>
        <v>0</v>
      </c>
      <c r="H108" s="14"/>
      <c r="I108" s="14"/>
      <c r="J108" s="15"/>
      <c r="K108" s="15"/>
      <c r="L108" s="16"/>
      <c r="M108" s="17"/>
    </row>
    <row r="109" spans="1:13" ht="36" x14ac:dyDescent="0.25">
      <c r="A109" s="10" t="s">
        <v>211</v>
      </c>
      <c r="B109" s="140" t="s">
        <v>244</v>
      </c>
      <c r="C109" s="144" t="s">
        <v>276</v>
      </c>
      <c r="D109" s="143" t="s">
        <v>50</v>
      </c>
      <c r="E109" s="151">
        <v>20</v>
      </c>
      <c r="F109" s="150"/>
      <c r="G109" s="25">
        <f t="shared" si="6"/>
        <v>0</v>
      </c>
      <c r="H109" s="14"/>
      <c r="I109" s="14"/>
      <c r="J109" s="15"/>
      <c r="K109" s="15"/>
      <c r="L109" s="16"/>
      <c r="M109" s="17"/>
    </row>
    <row r="110" spans="1:13" ht="24" x14ac:dyDescent="0.25">
      <c r="A110" s="10" t="s">
        <v>212</v>
      </c>
      <c r="B110" s="140" t="s">
        <v>245</v>
      </c>
      <c r="C110" s="144" t="s">
        <v>277</v>
      </c>
      <c r="D110" s="143" t="s">
        <v>50</v>
      </c>
      <c r="E110" s="151">
        <v>23</v>
      </c>
      <c r="F110" s="150"/>
      <c r="G110" s="25">
        <f t="shared" si="6"/>
        <v>0</v>
      </c>
      <c r="H110" s="14"/>
      <c r="I110" s="14"/>
      <c r="J110" s="15"/>
      <c r="K110" s="15"/>
      <c r="L110" s="16"/>
      <c r="M110" s="17"/>
    </row>
    <row r="111" spans="1:13" x14ac:dyDescent="0.25">
      <c r="A111" s="10" t="s">
        <v>213</v>
      </c>
      <c r="B111" s="140" t="s">
        <v>246</v>
      </c>
      <c r="C111" s="144" t="s">
        <v>373</v>
      </c>
      <c r="D111" s="143" t="s">
        <v>50</v>
      </c>
      <c r="E111" s="151">
        <v>1</v>
      </c>
      <c r="F111" s="150"/>
      <c r="G111" s="25">
        <f t="shared" si="6"/>
        <v>0</v>
      </c>
      <c r="H111" s="14"/>
      <c r="I111" s="14"/>
      <c r="J111" s="15"/>
      <c r="K111" s="15"/>
      <c r="L111" s="16"/>
      <c r="M111" s="17"/>
    </row>
    <row r="112" spans="1:13" ht="24" x14ac:dyDescent="0.25">
      <c r="A112" s="10" t="s">
        <v>214</v>
      </c>
      <c r="B112" s="140" t="s">
        <v>247</v>
      </c>
      <c r="C112" s="144" t="s">
        <v>278</v>
      </c>
      <c r="D112" s="143" t="s">
        <v>31</v>
      </c>
      <c r="E112" s="151">
        <v>30</v>
      </c>
      <c r="F112" s="150"/>
      <c r="G112" s="25">
        <f t="shared" si="6"/>
        <v>0</v>
      </c>
      <c r="H112" s="14"/>
      <c r="I112" s="14"/>
      <c r="J112" s="15"/>
      <c r="K112" s="15"/>
      <c r="L112" s="16"/>
      <c r="M112" s="17"/>
    </row>
    <row r="113" spans="1:13" x14ac:dyDescent="0.25">
      <c r="A113" s="10" t="s">
        <v>215</v>
      </c>
      <c r="B113" s="140" t="s">
        <v>248</v>
      </c>
      <c r="C113" s="144" t="s">
        <v>374</v>
      </c>
      <c r="D113" s="143" t="s">
        <v>31</v>
      </c>
      <c r="E113" s="151">
        <v>16.8</v>
      </c>
      <c r="F113" s="150"/>
      <c r="G113" s="25">
        <f t="shared" si="6"/>
        <v>0</v>
      </c>
      <c r="H113" s="14"/>
      <c r="I113" s="14"/>
      <c r="J113" s="15"/>
      <c r="K113" s="15"/>
      <c r="L113" s="16"/>
      <c r="M113" s="17"/>
    </row>
    <row r="114" spans="1:13" x14ac:dyDescent="0.25">
      <c r="A114" s="10" t="s">
        <v>216</v>
      </c>
      <c r="B114" s="140" t="s">
        <v>249</v>
      </c>
      <c r="C114" s="144" t="s">
        <v>375</v>
      </c>
      <c r="D114" s="143" t="s">
        <v>31</v>
      </c>
      <c r="E114" s="151">
        <v>189.7</v>
      </c>
      <c r="F114" s="150"/>
      <c r="G114" s="25">
        <f t="shared" si="6"/>
        <v>0</v>
      </c>
      <c r="H114" s="14"/>
      <c r="I114" s="14"/>
      <c r="J114" s="15"/>
      <c r="K114" s="15"/>
      <c r="L114" s="16"/>
      <c r="M114" s="17"/>
    </row>
    <row r="115" spans="1:13" ht="24" x14ac:dyDescent="0.25">
      <c r="A115" s="10" t="s">
        <v>217</v>
      </c>
      <c r="B115" s="140" t="s">
        <v>250</v>
      </c>
      <c r="C115" s="144" t="s">
        <v>279</v>
      </c>
      <c r="D115" s="143" t="s">
        <v>31</v>
      </c>
      <c r="E115" s="151">
        <v>5</v>
      </c>
      <c r="F115" s="150"/>
      <c r="G115" s="25">
        <f t="shared" si="6"/>
        <v>0</v>
      </c>
      <c r="H115" s="14"/>
      <c r="I115" s="14"/>
      <c r="J115" s="15"/>
      <c r="K115" s="15"/>
      <c r="L115" s="16"/>
      <c r="M115" s="17"/>
    </row>
    <row r="116" spans="1:13" ht="24" x14ac:dyDescent="0.25">
      <c r="A116" s="10" t="s">
        <v>218</v>
      </c>
      <c r="B116" s="140" t="s">
        <v>251</v>
      </c>
      <c r="C116" s="144" t="s">
        <v>280</v>
      </c>
      <c r="D116" s="143" t="s">
        <v>31</v>
      </c>
      <c r="E116" s="151">
        <v>5</v>
      </c>
      <c r="F116" s="150"/>
      <c r="G116" s="25">
        <f t="shared" si="6"/>
        <v>0</v>
      </c>
      <c r="H116" s="14"/>
      <c r="I116" s="14"/>
      <c r="J116" s="15"/>
      <c r="K116" s="15"/>
      <c r="L116" s="16"/>
      <c r="M116" s="17"/>
    </row>
    <row r="117" spans="1:13" ht="24" x14ac:dyDescent="0.25">
      <c r="A117" s="10" t="s">
        <v>219</v>
      </c>
      <c r="B117" s="140" t="s">
        <v>252</v>
      </c>
      <c r="C117" s="144" t="s">
        <v>281</v>
      </c>
      <c r="D117" s="143" t="s">
        <v>50</v>
      </c>
      <c r="E117" s="151">
        <v>2</v>
      </c>
      <c r="F117" s="150"/>
      <c r="G117" s="25">
        <f t="shared" si="6"/>
        <v>0</v>
      </c>
      <c r="H117" s="14"/>
      <c r="I117" s="14"/>
      <c r="J117" s="15"/>
      <c r="K117" s="15"/>
      <c r="L117" s="16"/>
      <c r="M117" s="17"/>
    </row>
    <row r="118" spans="1:13" x14ac:dyDescent="0.25">
      <c r="A118" s="10" t="s">
        <v>220</v>
      </c>
      <c r="B118" s="140" t="s">
        <v>253</v>
      </c>
      <c r="C118" s="144" t="s">
        <v>376</v>
      </c>
      <c r="D118" s="143" t="s">
        <v>31</v>
      </c>
      <c r="E118" s="151">
        <v>7</v>
      </c>
      <c r="F118" s="150"/>
      <c r="G118" s="25">
        <f t="shared" si="6"/>
        <v>0</v>
      </c>
      <c r="H118" s="14"/>
      <c r="I118" s="14"/>
      <c r="J118" s="15"/>
      <c r="K118" s="15"/>
      <c r="L118" s="16"/>
      <c r="M118" s="17"/>
    </row>
    <row r="119" spans="1:13" x14ac:dyDescent="0.25">
      <c r="A119" s="10" t="s">
        <v>221</v>
      </c>
      <c r="B119" s="140" t="s">
        <v>254</v>
      </c>
      <c r="C119" s="144" t="s">
        <v>377</v>
      </c>
      <c r="D119" s="143" t="s">
        <v>50</v>
      </c>
      <c r="E119" s="151">
        <v>1</v>
      </c>
      <c r="F119" s="150"/>
      <c r="G119" s="25">
        <f t="shared" si="6"/>
        <v>0</v>
      </c>
      <c r="H119" s="14"/>
      <c r="I119" s="14"/>
      <c r="J119" s="15"/>
      <c r="K119" s="15"/>
      <c r="L119" s="16"/>
      <c r="M119" s="17"/>
    </row>
    <row r="120" spans="1:13" x14ac:dyDescent="0.25">
      <c r="A120" s="10" t="s">
        <v>222</v>
      </c>
      <c r="B120" s="140" t="s">
        <v>255</v>
      </c>
      <c r="C120" s="144" t="s">
        <v>378</v>
      </c>
      <c r="D120" s="143" t="s">
        <v>50</v>
      </c>
      <c r="E120" s="151">
        <v>5</v>
      </c>
      <c r="F120" s="150"/>
      <c r="G120" s="25">
        <f t="shared" si="6"/>
        <v>0</v>
      </c>
      <c r="H120" s="14"/>
      <c r="I120" s="14"/>
      <c r="J120" s="15"/>
      <c r="K120" s="15"/>
      <c r="L120" s="16"/>
      <c r="M120" s="17"/>
    </row>
    <row r="121" spans="1:13" x14ac:dyDescent="0.25">
      <c r="A121" s="10" t="s">
        <v>223</v>
      </c>
      <c r="B121" s="140" t="s">
        <v>256</v>
      </c>
      <c r="C121" s="144" t="s">
        <v>379</v>
      </c>
      <c r="D121" s="143" t="s">
        <v>50</v>
      </c>
      <c r="E121" s="151">
        <v>2</v>
      </c>
      <c r="F121" s="150"/>
      <c r="G121" s="25">
        <f t="shared" si="6"/>
        <v>0</v>
      </c>
      <c r="H121" s="14"/>
      <c r="I121" s="14"/>
      <c r="J121" s="15"/>
      <c r="K121" s="15"/>
      <c r="L121" s="16"/>
      <c r="M121" s="17"/>
    </row>
    <row r="122" spans="1:13" ht="24" x14ac:dyDescent="0.25">
      <c r="A122" s="10" t="s">
        <v>224</v>
      </c>
      <c r="B122" s="140" t="s">
        <v>247</v>
      </c>
      <c r="C122" s="144" t="s">
        <v>278</v>
      </c>
      <c r="D122" s="143" t="s">
        <v>31</v>
      </c>
      <c r="E122" s="151">
        <v>30</v>
      </c>
      <c r="F122" s="150"/>
      <c r="G122" s="25">
        <f t="shared" si="6"/>
        <v>0</v>
      </c>
      <c r="H122" s="14"/>
      <c r="I122" s="14"/>
      <c r="J122" s="15"/>
      <c r="K122" s="15"/>
      <c r="L122" s="16"/>
      <c r="M122" s="17"/>
    </row>
    <row r="123" spans="1:13" ht="24" x14ac:dyDescent="0.25">
      <c r="A123" s="10" t="s">
        <v>225</v>
      </c>
      <c r="B123" s="140" t="s">
        <v>257</v>
      </c>
      <c r="C123" s="144" t="s">
        <v>282</v>
      </c>
      <c r="D123" s="143" t="s">
        <v>50</v>
      </c>
      <c r="E123" s="151">
        <v>5</v>
      </c>
      <c r="F123" s="150"/>
      <c r="G123" s="25">
        <f t="shared" si="6"/>
        <v>0</v>
      </c>
      <c r="H123" s="14"/>
      <c r="I123" s="14"/>
      <c r="J123" s="15"/>
      <c r="K123" s="15"/>
      <c r="L123" s="16"/>
      <c r="M123" s="17"/>
    </row>
    <row r="124" spans="1:13" ht="24" x14ac:dyDescent="0.25">
      <c r="A124" s="10" t="s">
        <v>226</v>
      </c>
      <c r="B124" s="140" t="s">
        <v>258</v>
      </c>
      <c r="C124" s="144" t="s">
        <v>283</v>
      </c>
      <c r="D124" s="143" t="s">
        <v>31</v>
      </c>
      <c r="E124" s="151">
        <v>15</v>
      </c>
      <c r="F124" s="150"/>
      <c r="G124" s="25">
        <f t="shared" si="6"/>
        <v>0</v>
      </c>
      <c r="H124" s="14"/>
      <c r="I124" s="14"/>
      <c r="J124" s="15"/>
      <c r="K124" s="15"/>
      <c r="L124" s="16"/>
      <c r="M124" s="17"/>
    </row>
    <row r="125" spans="1:13" ht="36" x14ac:dyDescent="0.25">
      <c r="A125" s="10" t="s">
        <v>227</v>
      </c>
      <c r="B125" s="140" t="s">
        <v>259</v>
      </c>
      <c r="C125" s="144" t="s">
        <v>284</v>
      </c>
      <c r="D125" s="143" t="s">
        <v>50</v>
      </c>
      <c r="E125" s="151">
        <v>1</v>
      </c>
      <c r="F125" s="150"/>
      <c r="G125" s="25">
        <f t="shared" si="6"/>
        <v>0</v>
      </c>
      <c r="H125" s="14"/>
      <c r="I125" s="14"/>
      <c r="J125" s="15"/>
      <c r="K125" s="15"/>
      <c r="L125" s="16"/>
      <c r="M125" s="17"/>
    </row>
    <row r="126" spans="1:13" x14ac:dyDescent="0.25">
      <c r="A126" s="10" t="s">
        <v>228</v>
      </c>
      <c r="B126" s="140" t="s">
        <v>260</v>
      </c>
      <c r="C126" s="144" t="s">
        <v>380</v>
      </c>
      <c r="D126" s="143" t="s">
        <v>50</v>
      </c>
      <c r="E126" s="151">
        <v>2</v>
      </c>
      <c r="F126" s="150"/>
      <c r="G126" s="25">
        <f t="shared" si="6"/>
        <v>0</v>
      </c>
      <c r="H126" s="14"/>
      <c r="I126" s="14"/>
      <c r="J126" s="15"/>
      <c r="K126" s="15"/>
      <c r="L126" s="16"/>
      <c r="M126" s="17"/>
    </row>
    <row r="127" spans="1:13" ht="36" x14ac:dyDescent="0.25">
      <c r="A127" s="10" t="s">
        <v>229</v>
      </c>
      <c r="B127" s="140" t="s">
        <v>261</v>
      </c>
      <c r="C127" s="144" t="s">
        <v>285</v>
      </c>
      <c r="D127" s="143" t="s">
        <v>50</v>
      </c>
      <c r="E127" s="151">
        <v>2</v>
      </c>
      <c r="F127" s="150"/>
      <c r="G127" s="25">
        <f t="shared" si="6"/>
        <v>0</v>
      </c>
      <c r="H127" s="14"/>
      <c r="I127" s="14"/>
      <c r="J127" s="15"/>
      <c r="K127" s="15"/>
      <c r="L127" s="16"/>
      <c r="M127" s="17"/>
    </row>
    <row r="128" spans="1:13" x14ac:dyDescent="0.25">
      <c r="A128" s="7" t="s">
        <v>287</v>
      </c>
      <c r="B128" s="19" t="s">
        <v>15</v>
      </c>
      <c r="C128" s="20"/>
      <c r="D128" s="20"/>
      <c r="E128" s="1"/>
      <c r="F128" s="161"/>
      <c r="G128" s="21">
        <f>ROUND((SUM(G92:G127)),2)</f>
        <v>0</v>
      </c>
      <c r="H128" s="14"/>
      <c r="I128" s="14"/>
      <c r="J128" s="15"/>
      <c r="K128" s="15"/>
      <c r="L128" s="16"/>
      <c r="M128" s="17"/>
    </row>
    <row r="129" spans="1:13" x14ac:dyDescent="0.25">
      <c r="A129" s="65"/>
      <c r="B129" s="160"/>
      <c r="C129" s="160"/>
      <c r="D129" s="66"/>
      <c r="E129" s="66"/>
      <c r="F129" s="66"/>
      <c r="G129" s="67"/>
      <c r="H129" s="14"/>
      <c r="I129" s="14"/>
      <c r="J129" s="15"/>
      <c r="K129" s="15"/>
      <c r="L129" s="16"/>
      <c r="M129" s="17"/>
    </row>
    <row r="130" spans="1:13" ht="15" customHeight="1" x14ac:dyDescent="0.25">
      <c r="A130" s="7">
        <v>9</v>
      </c>
      <c r="B130" s="148" t="s">
        <v>286</v>
      </c>
      <c r="C130" s="148"/>
      <c r="D130" s="8"/>
      <c r="E130" s="153"/>
      <c r="F130" s="3"/>
      <c r="G130" s="25"/>
      <c r="H130" s="14"/>
      <c r="I130" s="14"/>
      <c r="J130" s="15"/>
      <c r="K130" s="15"/>
      <c r="L130" s="16"/>
      <c r="M130" s="17"/>
    </row>
    <row r="131" spans="1:13" ht="36" x14ac:dyDescent="0.25">
      <c r="A131" s="10" t="s">
        <v>40</v>
      </c>
      <c r="B131" s="140" t="s">
        <v>290</v>
      </c>
      <c r="C131" s="13" t="s">
        <v>381</v>
      </c>
      <c r="D131" s="8" t="s">
        <v>50</v>
      </c>
      <c r="E131" s="151">
        <v>1</v>
      </c>
      <c r="F131" s="150"/>
      <c r="G131" s="25">
        <f t="shared" ref="G131:G147" si="7">ROUND((E131*F131),2)</f>
        <v>0</v>
      </c>
      <c r="H131" s="14"/>
      <c r="I131" s="14"/>
      <c r="J131" s="15"/>
      <c r="K131" s="15"/>
      <c r="L131" s="16"/>
      <c r="M131" s="17"/>
    </row>
    <row r="132" spans="1:13" ht="24" x14ac:dyDescent="0.25">
      <c r="A132" s="10" t="s">
        <v>41</v>
      </c>
      <c r="B132" s="140" t="s">
        <v>291</v>
      </c>
      <c r="C132" s="13" t="s">
        <v>382</v>
      </c>
      <c r="D132" s="143" t="s">
        <v>50</v>
      </c>
      <c r="E132" s="151">
        <v>7</v>
      </c>
      <c r="F132" s="150"/>
      <c r="G132" s="25">
        <f t="shared" si="7"/>
        <v>0</v>
      </c>
      <c r="H132" s="14"/>
      <c r="I132" s="14"/>
      <c r="J132" s="15"/>
      <c r="K132" s="15"/>
      <c r="L132" s="16"/>
      <c r="M132" s="17"/>
    </row>
    <row r="133" spans="1:13" ht="24" x14ac:dyDescent="0.25">
      <c r="A133" s="10" t="s">
        <v>51</v>
      </c>
      <c r="B133" s="140" t="s">
        <v>292</v>
      </c>
      <c r="C133" s="13" t="s">
        <v>383</v>
      </c>
      <c r="D133" s="143" t="s">
        <v>50</v>
      </c>
      <c r="E133" s="151">
        <v>6</v>
      </c>
      <c r="F133" s="150"/>
      <c r="G133" s="25">
        <f t="shared" si="7"/>
        <v>0</v>
      </c>
      <c r="H133" s="14"/>
      <c r="I133" s="14"/>
      <c r="J133" s="15"/>
      <c r="K133" s="15"/>
      <c r="L133" s="16"/>
      <c r="M133" s="17"/>
    </row>
    <row r="134" spans="1:13" ht="24" x14ac:dyDescent="0.25">
      <c r="A134" s="10" t="s">
        <v>52</v>
      </c>
      <c r="B134" s="140" t="s">
        <v>293</v>
      </c>
      <c r="C134" s="13" t="s">
        <v>384</v>
      </c>
      <c r="D134" s="143" t="s">
        <v>50</v>
      </c>
      <c r="E134" s="151">
        <v>8</v>
      </c>
      <c r="F134" s="150"/>
      <c r="G134" s="25">
        <f t="shared" si="7"/>
        <v>0</v>
      </c>
      <c r="H134" s="14"/>
      <c r="I134" s="14"/>
      <c r="J134" s="15"/>
      <c r="K134" s="15"/>
      <c r="L134" s="16"/>
      <c r="M134" s="17"/>
    </row>
    <row r="135" spans="1:13" ht="24" x14ac:dyDescent="0.25">
      <c r="A135" s="10" t="s">
        <v>53</v>
      </c>
      <c r="B135" s="140" t="s">
        <v>294</v>
      </c>
      <c r="C135" s="13" t="s">
        <v>385</v>
      </c>
      <c r="D135" s="143" t="s">
        <v>50</v>
      </c>
      <c r="E135" s="151">
        <v>1</v>
      </c>
      <c r="F135" s="150"/>
      <c r="G135" s="25">
        <f t="shared" si="7"/>
        <v>0</v>
      </c>
      <c r="H135" s="14"/>
      <c r="I135" s="14"/>
      <c r="J135" s="15"/>
      <c r="K135" s="15"/>
      <c r="L135" s="16"/>
      <c r="M135" s="17"/>
    </row>
    <row r="136" spans="1:13" ht="24" x14ac:dyDescent="0.25">
      <c r="A136" s="10" t="s">
        <v>63</v>
      </c>
      <c r="B136" s="140" t="s">
        <v>295</v>
      </c>
      <c r="C136" s="13" t="s">
        <v>386</v>
      </c>
      <c r="D136" s="143" t="s">
        <v>50</v>
      </c>
      <c r="E136" s="151">
        <v>4</v>
      </c>
      <c r="F136" s="150"/>
      <c r="G136" s="25">
        <f t="shared" si="7"/>
        <v>0</v>
      </c>
      <c r="H136" s="14"/>
      <c r="I136" s="14"/>
      <c r="J136" s="15"/>
      <c r="K136" s="15"/>
      <c r="L136" s="16"/>
      <c r="M136" s="17"/>
    </row>
    <row r="137" spans="1:13" ht="24" x14ac:dyDescent="0.25">
      <c r="A137" s="10" t="s">
        <v>64</v>
      </c>
      <c r="B137" s="140" t="s">
        <v>296</v>
      </c>
      <c r="C137" s="13" t="s">
        <v>387</v>
      </c>
      <c r="D137" s="143" t="s">
        <v>50</v>
      </c>
      <c r="E137" s="151">
        <v>6</v>
      </c>
      <c r="F137" s="150"/>
      <c r="G137" s="25">
        <f t="shared" si="7"/>
        <v>0</v>
      </c>
      <c r="H137" s="14"/>
      <c r="I137" s="14"/>
      <c r="J137" s="15"/>
      <c r="K137" s="15"/>
      <c r="L137" s="16"/>
      <c r="M137" s="17"/>
    </row>
    <row r="138" spans="1:13" x14ac:dyDescent="0.25">
      <c r="A138" s="10" t="s">
        <v>65</v>
      </c>
      <c r="B138" s="140" t="s">
        <v>297</v>
      </c>
      <c r="C138" s="13" t="s">
        <v>388</v>
      </c>
      <c r="D138" s="143" t="s">
        <v>50</v>
      </c>
      <c r="E138" s="151">
        <v>4</v>
      </c>
      <c r="F138" s="150"/>
      <c r="G138" s="25">
        <f t="shared" si="7"/>
        <v>0</v>
      </c>
      <c r="H138" s="14"/>
      <c r="I138" s="14"/>
      <c r="J138" s="15"/>
      <c r="K138" s="15"/>
      <c r="L138" s="16"/>
      <c r="M138" s="17"/>
    </row>
    <row r="139" spans="1:13" x14ac:dyDescent="0.25">
      <c r="A139" s="10" t="s">
        <v>66</v>
      </c>
      <c r="B139" s="140" t="s">
        <v>298</v>
      </c>
      <c r="C139" s="13" t="s">
        <v>389</v>
      </c>
      <c r="D139" s="143" t="s">
        <v>50</v>
      </c>
      <c r="E139" s="151">
        <v>7</v>
      </c>
      <c r="F139" s="150"/>
      <c r="G139" s="25">
        <f t="shared" si="7"/>
        <v>0</v>
      </c>
      <c r="H139" s="14"/>
      <c r="I139" s="14"/>
      <c r="J139" s="15"/>
      <c r="K139" s="15"/>
      <c r="L139" s="16"/>
      <c r="M139" s="17"/>
    </row>
    <row r="140" spans="1:13" ht="24" x14ac:dyDescent="0.25">
      <c r="A140" s="10" t="s">
        <v>67</v>
      </c>
      <c r="B140" s="140" t="s">
        <v>299</v>
      </c>
      <c r="C140" s="13" t="s">
        <v>390</v>
      </c>
      <c r="D140" s="143" t="s">
        <v>50</v>
      </c>
      <c r="E140" s="151">
        <v>7</v>
      </c>
      <c r="F140" s="150"/>
      <c r="G140" s="25">
        <f t="shared" si="7"/>
        <v>0</v>
      </c>
      <c r="H140" s="14"/>
      <c r="I140" s="14"/>
      <c r="J140" s="15"/>
      <c r="K140" s="15"/>
      <c r="L140" s="16"/>
      <c r="M140" s="17"/>
    </row>
    <row r="141" spans="1:13" x14ac:dyDescent="0.25">
      <c r="A141" s="10" t="s">
        <v>68</v>
      </c>
      <c r="B141" s="140" t="s">
        <v>300</v>
      </c>
      <c r="C141" s="13" t="s">
        <v>391</v>
      </c>
      <c r="D141" s="143" t="s">
        <v>50</v>
      </c>
      <c r="E141" s="151">
        <v>5</v>
      </c>
      <c r="F141" s="150"/>
      <c r="G141" s="25">
        <f t="shared" si="7"/>
        <v>0</v>
      </c>
      <c r="H141" s="14"/>
      <c r="I141" s="14"/>
      <c r="J141" s="15"/>
      <c r="K141" s="15"/>
      <c r="L141" s="16"/>
      <c r="M141" s="17"/>
    </row>
    <row r="142" spans="1:13" x14ac:dyDescent="0.25">
      <c r="A142" s="10" t="s">
        <v>69</v>
      </c>
      <c r="B142" s="140" t="s">
        <v>301</v>
      </c>
      <c r="C142" s="13" t="s">
        <v>392</v>
      </c>
      <c r="D142" s="143" t="s">
        <v>50</v>
      </c>
      <c r="E142" s="151">
        <v>6</v>
      </c>
      <c r="F142" s="150"/>
      <c r="G142" s="25">
        <f t="shared" si="7"/>
        <v>0</v>
      </c>
      <c r="H142" s="14"/>
      <c r="I142" s="14"/>
      <c r="J142" s="15"/>
      <c r="K142" s="15"/>
      <c r="L142" s="16"/>
      <c r="M142" s="17"/>
    </row>
    <row r="143" spans="1:13" ht="36" x14ac:dyDescent="0.25">
      <c r="A143" s="10" t="s">
        <v>70</v>
      </c>
      <c r="B143" s="140" t="s">
        <v>302</v>
      </c>
      <c r="C143" s="13" t="s">
        <v>393</v>
      </c>
      <c r="D143" s="143" t="s">
        <v>50</v>
      </c>
      <c r="E143" s="151">
        <v>8</v>
      </c>
      <c r="F143" s="150"/>
      <c r="G143" s="25">
        <f t="shared" si="7"/>
        <v>0</v>
      </c>
      <c r="H143" s="14"/>
      <c r="I143" s="14"/>
      <c r="J143" s="15"/>
      <c r="K143" s="15"/>
      <c r="L143" s="16"/>
      <c r="M143" s="17"/>
    </row>
    <row r="144" spans="1:13" ht="36" x14ac:dyDescent="0.25">
      <c r="A144" s="10" t="s">
        <v>71</v>
      </c>
      <c r="B144" s="140" t="s">
        <v>303</v>
      </c>
      <c r="C144" s="13" t="s">
        <v>394</v>
      </c>
      <c r="D144" s="143" t="s">
        <v>50</v>
      </c>
      <c r="E144" s="151">
        <v>1</v>
      </c>
      <c r="F144" s="150"/>
      <c r="G144" s="25">
        <f t="shared" si="7"/>
        <v>0</v>
      </c>
      <c r="H144" s="14"/>
      <c r="I144" s="14"/>
      <c r="J144" s="15"/>
      <c r="K144" s="15"/>
      <c r="L144" s="16"/>
      <c r="M144" s="17"/>
    </row>
    <row r="145" spans="1:13" ht="36" x14ac:dyDescent="0.25">
      <c r="A145" s="10" t="s">
        <v>72</v>
      </c>
      <c r="B145" s="140" t="s">
        <v>303</v>
      </c>
      <c r="C145" s="13" t="s">
        <v>394</v>
      </c>
      <c r="D145" s="143" t="s">
        <v>50</v>
      </c>
      <c r="E145" s="151">
        <v>1</v>
      </c>
      <c r="F145" s="150"/>
      <c r="G145" s="25">
        <f t="shared" si="7"/>
        <v>0</v>
      </c>
      <c r="H145" s="14"/>
      <c r="I145" s="14"/>
      <c r="J145" s="15"/>
      <c r="K145" s="15"/>
      <c r="L145" s="16"/>
      <c r="M145" s="17"/>
    </row>
    <row r="146" spans="1:13" ht="24" x14ac:dyDescent="0.25">
      <c r="A146" s="10" t="s">
        <v>73</v>
      </c>
      <c r="B146" s="140" t="s">
        <v>304</v>
      </c>
      <c r="C146" s="13" t="s">
        <v>395</v>
      </c>
      <c r="D146" s="143" t="s">
        <v>50</v>
      </c>
      <c r="E146" s="151">
        <v>3</v>
      </c>
      <c r="F146" s="150"/>
      <c r="G146" s="25">
        <f t="shared" si="7"/>
        <v>0</v>
      </c>
      <c r="H146" s="14"/>
      <c r="I146" s="14"/>
      <c r="J146" s="15"/>
      <c r="K146" s="15"/>
      <c r="L146" s="16"/>
      <c r="M146" s="17"/>
    </row>
    <row r="147" spans="1:13" ht="24" x14ac:dyDescent="0.25">
      <c r="A147" s="10" t="s">
        <v>74</v>
      </c>
      <c r="B147" s="140" t="s">
        <v>305</v>
      </c>
      <c r="C147" s="13" t="s">
        <v>396</v>
      </c>
      <c r="D147" s="143" t="s">
        <v>50</v>
      </c>
      <c r="E147" s="151">
        <v>4</v>
      </c>
      <c r="F147" s="150"/>
      <c r="G147" s="25">
        <f t="shared" si="7"/>
        <v>0</v>
      </c>
      <c r="H147" s="14"/>
      <c r="I147" s="14"/>
      <c r="J147" s="15"/>
      <c r="K147" s="15"/>
      <c r="L147" s="16"/>
      <c r="M147" s="17"/>
    </row>
    <row r="148" spans="1:13" x14ac:dyDescent="0.25">
      <c r="A148" s="7" t="s">
        <v>75</v>
      </c>
      <c r="B148" s="19" t="s">
        <v>15</v>
      </c>
      <c r="C148" s="20"/>
      <c r="D148" s="143"/>
      <c r="E148" s="1"/>
      <c r="F148" s="161"/>
      <c r="G148" s="21">
        <f>ROUND((SUM(G131:G147)),2)</f>
        <v>0</v>
      </c>
      <c r="H148" s="14"/>
      <c r="I148" s="14"/>
      <c r="J148" s="15"/>
      <c r="K148" s="15"/>
      <c r="L148" s="16"/>
      <c r="M148" s="17"/>
    </row>
    <row r="149" spans="1:13" x14ac:dyDescent="0.25">
      <c r="A149" s="65"/>
      <c r="B149" s="160"/>
      <c r="C149" s="160"/>
      <c r="D149" s="66"/>
      <c r="E149" s="66"/>
      <c r="F149" s="66"/>
      <c r="G149" s="67"/>
      <c r="H149" s="14"/>
      <c r="I149" s="14"/>
      <c r="J149" s="15"/>
      <c r="K149" s="15"/>
      <c r="L149" s="16"/>
      <c r="M149" s="17"/>
    </row>
    <row r="150" spans="1:13" x14ac:dyDescent="0.25">
      <c r="A150" s="7">
        <v>10</v>
      </c>
      <c r="B150" s="148" t="s">
        <v>306</v>
      </c>
      <c r="C150" s="148"/>
      <c r="D150" s="8"/>
      <c r="E150" s="9"/>
      <c r="F150" s="149"/>
      <c r="G150" s="1"/>
      <c r="H150" s="14"/>
      <c r="I150" s="14"/>
      <c r="J150" s="15"/>
      <c r="K150" s="15"/>
      <c r="L150" s="16"/>
      <c r="M150" s="17"/>
    </row>
    <row r="151" spans="1:13" ht="48" x14ac:dyDescent="0.25">
      <c r="A151" s="10" t="s">
        <v>42</v>
      </c>
      <c r="B151" s="140" t="s">
        <v>311</v>
      </c>
      <c r="C151" s="142" t="s">
        <v>318</v>
      </c>
      <c r="D151" s="143" t="s">
        <v>31</v>
      </c>
      <c r="E151" s="151">
        <v>41</v>
      </c>
      <c r="F151" s="150"/>
      <c r="G151" s="25">
        <f>ROUND((E151*F151),2)</f>
        <v>0</v>
      </c>
      <c r="H151" s="14"/>
      <c r="I151" s="14"/>
      <c r="J151" s="15"/>
      <c r="K151" s="15"/>
      <c r="L151" s="16"/>
      <c r="M151" s="17"/>
    </row>
    <row r="152" spans="1:13" x14ac:dyDescent="0.25">
      <c r="A152" s="10" t="s">
        <v>43</v>
      </c>
      <c r="B152" s="140" t="s">
        <v>312</v>
      </c>
      <c r="C152" s="142" t="s">
        <v>397</v>
      </c>
      <c r="D152" s="143" t="s">
        <v>50</v>
      </c>
      <c r="E152" s="151">
        <v>2</v>
      </c>
      <c r="F152" s="157"/>
      <c r="G152" s="25">
        <f>ROUND((E152*F152),2)</f>
        <v>0</v>
      </c>
      <c r="H152" s="14"/>
      <c r="I152" s="14"/>
      <c r="J152" s="15"/>
      <c r="K152" s="15"/>
      <c r="L152" s="16"/>
      <c r="M152" s="17"/>
    </row>
    <row r="153" spans="1:13" x14ac:dyDescent="0.25">
      <c r="A153" s="10" t="s">
        <v>56</v>
      </c>
      <c r="B153" s="140" t="s">
        <v>313</v>
      </c>
      <c r="C153" s="142" t="s">
        <v>398</v>
      </c>
      <c r="D153" s="143" t="s">
        <v>50</v>
      </c>
      <c r="E153" s="151">
        <v>2</v>
      </c>
      <c r="F153" s="157"/>
      <c r="G153" s="25">
        <f>ROUND((E153*F153),2)</f>
        <v>0</v>
      </c>
      <c r="H153" s="14"/>
      <c r="I153" s="14"/>
      <c r="J153" s="15"/>
      <c r="K153" s="15"/>
      <c r="L153" s="16"/>
      <c r="M153" s="17"/>
    </row>
    <row r="154" spans="1:13" ht="24" x14ac:dyDescent="0.25">
      <c r="A154" s="10" t="s">
        <v>55</v>
      </c>
      <c r="B154" s="140" t="s">
        <v>314</v>
      </c>
      <c r="C154" s="142" t="s">
        <v>399</v>
      </c>
      <c r="D154" s="143" t="s">
        <v>50</v>
      </c>
      <c r="E154" s="151">
        <v>2</v>
      </c>
      <c r="F154" s="157"/>
      <c r="G154" s="25">
        <f t="shared" ref="G154:G158" si="8">ROUND((E154*F154),2)</f>
        <v>0</v>
      </c>
      <c r="H154" s="14"/>
      <c r="I154" s="14"/>
      <c r="J154" s="15"/>
      <c r="K154" s="15"/>
      <c r="L154" s="16"/>
      <c r="M154" s="17"/>
    </row>
    <row r="155" spans="1:13" x14ac:dyDescent="0.25">
      <c r="A155" s="10" t="s">
        <v>54</v>
      </c>
      <c r="B155" s="140" t="s">
        <v>315</v>
      </c>
      <c r="C155" s="142" t="s">
        <v>400</v>
      </c>
      <c r="D155" s="143" t="s">
        <v>6</v>
      </c>
      <c r="E155" s="151">
        <v>176.3</v>
      </c>
      <c r="F155" s="150"/>
      <c r="G155" s="25">
        <f t="shared" si="8"/>
        <v>0</v>
      </c>
      <c r="H155" s="14"/>
      <c r="I155" s="14"/>
      <c r="J155" s="15"/>
      <c r="K155" s="15"/>
      <c r="L155" s="16"/>
      <c r="M155" s="17"/>
    </row>
    <row r="156" spans="1:13" x14ac:dyDescent="0.25">
      <c r="A156" s="10" t="s">
        <v>307</v>
      </c>
      <c r="B156" s="140" t="s">
        <v>80</v>
      </c>
      <c r="C156" s="142" t="s">
        <v>401</v>
      </c>
      <c r="D156" s="143" t="s">
        <v>6</v>
      </c>
      <c r="E156" s="151">
        <v>115</v>
      </c>
      <c r="F156" s="150"/>
      <c r="G156" s="25">
        <f t="shared" si="8"/>
        <v>0</v>
      </c>
      <c r="H156" s="14"/>
      <c r="I156" s="14"/>
      <c r="J156" s="15"/>
      <c r="K156" s="15"/>
      <c r="L156" s="16"/>
      <c r="M156" s="17"/>
    </row>
    <row r="157" spans="1:13" x14ac:dyDescent="0.25">
      <c r="A157" s="10" t="s">
        <v>308</v>
      </c>
      <c r="B157" s="140" t="s">
        <v>316</v>
      </c>
      <c r="C157" s="142" t="s">
        <v>402</v>
      </c>
      <c r="D157" s="143" t="s">
        <v>31</v>
      </c>
      <c r="E157" s="151">
        <v>2.5</v>
      </c>
      <c r="F157" s="150"/>
      <c r="G157" s="25">
        <f t="shared" si="8"/>
        <v>0</v>
      </c>
      <c r="H157" s="14"/>
      <c r="I157" s="14"/>
      <c r="J157" s="15"/>
      <c r="K157" s="15"/>
      <c r="L157" s="16"/>
      <c r="M157" s="17"/>
    </row>
    <row r="158" spans="1:13" x14ac:dyDescent="0.25">
      <c r="A158" s="10" t="s">
        <v>309</v>
      </c>
      <c r="B158" s="140" t="s">
        <v>317</v>
      </c>
      <c r="C158" s="142" t="s">
        <v>403</v>
      </c>
      <c r="D158" s="143" t="s">
        <v>6</v>
      </c>
      <c r="E158" s="151">
        <v>1013.25</v>
      </c>
      <c r="F158" s="150"/>
      <c r="G158" s="25">
        <f t="shared" si="8"/>
        <v>0</v>
      </c>
      <c r="H158" s="14"/>
      <c r="I158" s="14"/>
      <c r="J158" s="15"/>
      <c r="K158" s="15"/>
      <c r="L158" s="16"/>
      <c r="M158" s="17"/>
    </row>
    <row r="159" spans="1:13" x14ac:dyDescent="0.25">
      <c r="A159" s="7" t="s">
        <v>310</v>
      </c>
      <c r="B159" s="19" t="s">
        <v>15</v>
      </c>
      <c r="C159" s="20"/>
      <c r="D159" s="20"/>
      <c r="E159" s="1"/>
      <c r="F159" s="161"/>
      <c r="G159" s="21">
        <f>ROUND((SUM(G151:G158)),2)</f>
        <v>0</v>
      </c>
      <c r="H159" s="14"/>
      <c r="I159" s="14"/>
      <c r="J159" s="15"/>
      <c r="K159" s="15"/>
      <c r="L159" s="16"/>
      <c r="M159" s="17"/>
    </row>
    <row r="160" spans="1:13" x14ac:dyDescent="0.25">
      <c r="A160" s="23"/>
      <c r="B160" s="20"/>
      <c r="C160" s="20"/>
      <c r="D160" s="20"/>
      <c r="E160" s="24"/>
      <c r="F160" s="25"/>
      <c r="G160" s="21"/>
      <c r="H160" s="14"/>
      <c r="I160" s="14"/>
      <c r="J160" s="15"/>
      <c r="K160" s="15"/>
      <c r="L160" s="16"/>
      <c r="M160" s="17"/>
    </row>
    <row r="161" spans="1:13" x14ac:dyDescent="0.25">
      <c r="A161" s="60" t="s">
        <v>19</v>
      </c>
      <c r="B161" s="61"/>
      <c r="C161" s="61"/>
      <c r="D161" s="61"/>
      <c r="E161" s="61"/>
      <c r="F161" s="62"/>
      <c r="G161" s="21">
        <f>SUM(G159+G148+G128+G89+G84+G65+G51+G43+G37+G14)</f>
        <v>0</v>
      </c>
      <c r="H161" s="14"/>
      <c r="I161" s="14"/>
      <c r="J161" s="15"/>
      <c r="K161" s="15"/>
      <c r="L161" s="16"/>
      <c r="M161" s="17"/>
    </row>
    <row r="165" spans="1:13" ht="18" x14ac:dyDescent="0.25">
      <c r="C165" s="57"/>
      <c r="D165" s="57"/>
      <c r="E165" s="57"/>
    </row>
    <row r="166" spans="1:13" ht="18" x14ac:dyDescent="0.25">
      <c r="C166" s="58"/>
      <c r="D166" s="58"/>
      <c r="E166" s="58"/>
    </row>
  </sheetData>
  <sheetProtection selectLockedCells="1"/>
  <mergeCells count="36">
    <mergeCell ref="A149:G149"/>
    <mergeCell ref="A38:G38"/>
    <mergeCell ref="A15:G15"/>
    <mergeCell ref="A10:G10"/>
    <mergeCell ref="A129:G129"/>
    <mergeCell ref="A66:G66"/>
    <mergeCell ref="A85:G85"/>
    <mergeCell ref="A52:G52"/>
    <mergeCell ref="A44:G44"/>
    <mergeCell ref="B86:C86"/>
    <mergeCell ref="B91:C91"/>
    <mergeCell ref="B90:D90"/>
    <mergeCell ref="B150:C150"/>
    <mergeCell ref="C165:E165"/>
    <mergeCell ref="C166:E166"/>
    <mergeCell ref="B8:B9"/>
    <mergeCell ref="A8:A9"/>
    <mergeCell ref="C8:C9"/>
    <mergeCell ref="A161:F161"/>
    <mergeCell ref="B11:C11"/>
    <mergeCell ref="F8:F9"/>
    <mergeCell ref="B16:C16"/>
    <mergeCell ref="B39:C39"/>
    <mergeCell ref="B45:C45"/>
    <mergeCell ref="B53:C53"/>
    <mergeCell ref="B67:C67"/>
    <mergeCell ref="B130:C130"/>
    <mergeCell ref="G8:G9"/>
    <mergeCell ref="D8:D9"/>
    <mergeCell ref="E8:E9"/>
    <mergeCell ref="B7:G7"/>
    <mergeCell ref="A1:G2"/>
    <mergeCell ref="B3:G3"/>
    <mergeCell ref="B4:G4"/>
    <mergeCell ref="B5:G5"/>
    <mergeCell ref="B6:G6"/>
  </mergeCells>
  <phoneticPr fontId="15" type="noConversion"/>
  <pageMargins left="1.1811023622047245" right="0.78740157480314965" top="1.1811023622047245" bottom="0.78740157480314965" header="0.19685039370078741" footer="0.19685039370078741"/>
  <pageSetup paperSize="9" scale="45" orientation="portrait" horizontalDpi="4294967295" verticalDpi="4294967295" r:id="rId1"/>
  <headerFooter>
    <oddFooter>&amp;C&amp;"Arial,Normal"&amp;9Página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A7DC-4013-46C6-9877-81C05A7E3194}">
  <dimension ref="A1:Q30"/>
  <sheetViews>
    <sheetView showGridLines="0" tabSelected="1" topLeftCell="A7" workbookViewId="0">
      <selection activeCell="I22" sqref="I22:J22"/>
    </sheetView>
  </sheetViews>
  <sheetFormatPr defaultRowHeight="15" x14ac:dyDescent="0.25"/>
  <cols>
    <col min="1" max="1" width="13.140625" customWidth="1"/>
    <col min="3" max="3" width="14.7109375" customWidth="1"/>
    <col min="4" max="4" width="14.5703125" customWidth="1"/>
    <col min="5" max="5" width="11.7109375" bestFit="1" customWidth="1"/>
    <col min="6" max="6" width="10.85546875" customWidth="1"/>
    <col min="7" max="9" width="10.42578125" customWidth="1"/>
    <col min="10" max="10" width="10.28515625" customWidth="1"/>
    <col min="11" max="11" width="10.42578125" customWidth="1"/>
    <col min="12" max="14" width="10.28515625" customWidth="1"/>
    <col min="15" max="15" width="11.7109375" bestFit="1" customWidth="1"/>
    <col min="17" max="17" width="10.140625" bestFit="1" customWidth="1"/>
  </cols>
  <sheetData>
    <row r="1" spans="1:17" ht="15" customHeight="1" x14ac:dyDescent="0.25">
      <c r="A1" s="74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7" ht="15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7" ht="8.25" customHeight="1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7" ht="29.25" customHeight="1" x14ac:dyDescent="0.25">
      <c r="A4" s="29" t="s">
        <v>9</v>
      </c>
      <c r="B4" s="83" t="str">
        <f>ORÇAMENTO!B3</f>
        <v>Reforma do Ginásio de Esportes Hilário Crepaldi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17" ht="14.25" customHeight="1" x14ac:dyDescent="0.25">
      <c r="A5" s="30" t="s">
        <v>10</v>
      </c>
      <c r="B5" s="83" t="str">
        <f>ORÇAMENTO!B4</f>
        <v>Rua Rui Barbosa, Centro, Morro Grande - SC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17" x14ac:dyDescent="0.25">
      <c r="A6" s="30" t="s">
        <v>11</v>
      </c>
      <c r="B6" s="85">
        <f>O22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17" x14ac:dyDescent="0.25">
      <c r="A7" s="31" t="s">
        <v>12</v>
      </c>
      <c r="B7" s="87">
        <f>ORÇAMENTO!B6</f>
        <v>0.24809999999999999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</row>
    <row r="8" spans="1:17" x14ac:dyDescent="0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</row>
    <row r="9" spans="1:17" x14ac:dyDescent="0.25">
      <c r="A9" s="52" t="s">
        <v>5</v>
      </c>
      <c r="B9" s="52" t="s">
        <v>84</v>
      </c>
      <c r="C9" s="52"/>
      <c r="D9" s="52"/>
      <c r="E9" s="90" t="s">
        <v>85</v>
      </c>
      <c r="F9" s="91"/>
      <c r="G9" s="91"/>
      <c r="H9" s="91"/>
      <c r="I9" s="91"/>
      <c r="J9" s="91"/>
      <c r="K9" s="91"/>
      <c r="L9" s="91"/>
      <c r="M9" s="47"/>
      <c r="N9" s="47"/>
      <c r="O9" s="52" t="s">
        <v>86</v>
      </c>
      <c r="P9" s="52"/>
    </row>
    <row r="10" spans="1:17" x14ac:dyDescent="0.25">
      <c r="A10" s="52"/>
      <c r="B10" s="52"/>
      <c r="C10" s="52"/>
      <c r="D10" s="52"/>
      <c r="E10" s="92" t="s">
        <v>87</v>
      </c>
      <c r="F10" s="92"/>
      <c r="G10" s="93" t="s">
        <v>88</v>
      </c>
      <c r="H10" s="94"/>
      <c r="I10" s="92" t="s">
        <v>89</v>
      </c>
      <c r="J10" s="92"/>
      <c r="K10" s="92" t="s">
        <v>90</v>
      </c>
      <c r="L10" s="92"/>
      <c r="M10" s="92" t="s">
        <v>348</v>
      </c>
      <c r="N10" s="92"/>
      <c r="O10" s="52"/>
      <c r="P10" s="52"/>
    </row>
    <row r="11" spans="1:17" ht="15.75" thickBot="1" x14ac:dyDescent="0.3">
      <c r="A11" s="89"/>
      <c r="B11" s="89"/>
      <c r="C11" s="89"/>
      <c r="D11" s="89"/>
      <c r="E11" s="32" t="s">
        <v>91</v>
      </c>
      <c r="F11" s="32" t="s">
        <v>92</v>
      </c>
      <c r="G11" s="32" t="s">
        <v>91</v>
      </c>
      <c r="H11" s="32" t="s">
        <v>92</v>
      </c>
      <c r="I11" s="32" t="s">
        <v>91</v>
      </c>
      <c r="J11" s="32" t="s">
        <v>92</v>
      </c>
      <c r="K11" s="32" t="s">
        <v>91</v>
      </c>
      <c r="L11" s="32" t="s">
        <v>92</v>
      </c>
      <c r="M11" s="32" t="s">
        <v>91</v>
      </c>
      <c r="N11" s="32" t="s">
        <v>92</v>
      </c>
      <c r="O11" s="32" t="s">
        <v>91</v>
      </c>
      <c r="P11" s="32" t="s">
        <v>92</v>
      </c>
    </row>
    <row r="12" spans="1:17" ht="15.75" thickBot="1" x14ac:dyDescent="0.3">
      <c r="A12" s="33">
        <v>1</v>
      </c>
      <c r="B12" s="95" t="str">
        <f>ORÇAMENTO!B11</f>
        <v>SERVIÇOS INICIAIS</v>
      </c>
      <c r="C12" s="95"/>
      <c r="D12" s="96"/>
      <c r="E12" s="34">
        <f>(O12*F12)</f>
        <v>0</v>
      </c>
      <c r="F12" s="35">
        <v>1</v>
      </c>
      <c r="G12" s="34"/>
      <c r="H12" s="35"/>
      <c r="I12" s="34"/>
      <c r="J12" s="35"/>
      <c r="K12" s="36"/>
      <c r="L12" s="35"/>
      <c r="M12" s="36"/>
      <c r="N12" s="146"/>
      <c r="O12" s="34">
        <f>ORÇAMENTO!G14</f>
        <v>0</v>
      </c>
      <c r="P12" s="37" t="e">
        <f>O12*$P$22/$O$22</f>
        <v>#DIV/0!</v>
      </c>
    </row>
    <row r="13" spans="1:17" ht="15.75" thickBot="1" x14ac:dyDescent="0.3">
      <c r="A13" s="38">
        <v>2</v>
      </c>
      <c r="B13" s="97" t="str">
        <f>ORÇAMENTO!B16</f>
        <v>DEMOLIÇÕES E RETIRADAS</v>
      </c>
      <c r="C13" s="97"/>
      <c r="D13" s="98"/>
      <c r="E13" s="34">
        <f>(O13*F13)</f>
        <v>0</v>
      </c>
      <c r="F13" s="40">
        <v>1</v>
      </c>
      <c r="G13" s="39"/>
      <c r="H13" s="40"/>
      <c r="I13" s="39"/>
      <c r="J13" s="40"/>
      <c r="K13" s="41"/>
      <c r="L13" s="40"/>
      <c r="M13" s="41"/>
      <c r="N13" s="147"/>
      <c r="O13" s="39">
        <f>ORÇAMENTO!G37</f>
        <v>0</v>
      </c>
      <c r="P13" s="42" t="e">
        <f>O13*$P$22/$O$22</f>
        <v>#DIV/0!</v>
      </c>
      <c r="Q13" s="2"/>
    </row>
    <row r="14" spans="1:17" ht="15.75" thickBot="1" x14ac:dyDescent="0.3">
      <c r="A14" s="38">
        <v>3</v>
      </c>
      <c r="B14" s="98" t="str">
        <f>ORÇAMENTO!B39</f>
        <v>ALVENARIAS E VEDAÇÕES</v>
      </c>
      <c r="C14" s="99"/>
      <c r="D14" s="100"/>
      <c r="E14" s="34"/>
      <c r="F14" s="40"/>
      <c r="G14" s="39">
        <f>(O14*H14)</f>
        <v>0</v>
      </c>
      <c r="H14" s="40">
        <v>1</v>
      </c>
      <c r="I14" s="39"/>
      <c r="J14" s="40"/>
      <c r="K14" s="41"/>
      <c r="L14" s="40"/>
      <c r="M14" s="41"/>
      <c r="N14" s="147"/>
      <c r="O14" s="39">
        <f>ORÇAMENTO!G43</f>
        <v>0</v>
      </c>
      <c r="P14" s="42" t="e">
        <f>O14*$P$22/$O$22</f>
        <v>#DIV/0!</v>
      </c>
      <c r="Q14" s="2"/>
    </row>
    <row r="15" spans="1:17" ht="15.75" thickBot="1" x14ac:dyDescent="0.3">
      <c r="A15" s="38">
        <v>4</v>
      </c>
      <c r="B15" s="98" t="str">
        <f>ORÇAMENTO!B45</f>
        <v>COBERTURA</v>
      </c>
      <c r="C15" s="99"/>
      <c r="D15" s="100"/>
      <c r="E15" s="34">
        <f>(O15*F15)</f>
        <v>0</v>
      </c>
      <c r="F15" s="40">
        <v>0.1</v>
      </c>
      <c r="G15" s="39">
        <f>(O15*H15)</f>
        <v>0</v>
      </c>
      <c r="H15" s="40">
        <v>0.3</v>
      </c>
      <c r="I15" s="39">
        <f>O15*J15</f>
        <v>0</v>
      </c>
      <c r="J15" s="40">
        <v>0.4</v>
      </c>
      <c r="K15" s="41">
        <f>(O15*L15)</f>
        <v>0</v>
      </c>
      <c r="L15" s="40">
        <v>0.2</v>
      </c>
      <c r="M15" s="41"/>
      <c r="N15" s="147"/>
      <c r="O15" s="39">
        <f>ORÇAMENTO!G51</f>
        <v>0</v>
      </c>
      <c r="P15" s="42" t="e">
        <f>O15*$P$22/$O$22</f>
        <v>#DIV/0!</v>
      </c>
      <c r="Q15" s="2"/>
    </row>
    <row r="16" spans="1:17" ht="15.75" thickBot="1" x14ac:dyDescent="0.3">
      <c r="A16" s="33">
        <v>5</v>
      </c>
      <c r="B16" s="98" t="str">
        <f>ORÇAMENTO!B53</f>
        <v>ESQUADRIAS</v>
      </c>
      <c r="C16" s="99"/>
      <c r="D16" s="100"/>
      <c r="E16" s="34"/>
      <c r="F16" s="40"/>
      <c r="G16" s="39"/>
      <c r="H16" s="40"/>
      <c r="I16" s="39">
        <f>(O16*J16)</f>
        <v>0</v>
      </c>
      <c r="J16" s="40">
        <v>0.2</v>
      </c>
      <c r="K16" s="41">
        <f>(O16*L16)</f>
        <v>0</v>
      </c>
      <c r="L16" s="40">
        <v>0.4</v>
      </c>
      <c r="M16" s="41">
        <f t="shared" ref="M16:M21" si="0">(O16*N16)</f>
        <v>0</v>
      </c>
      <c r="N16" s="147">
        <v>0.4</v>
      </c>
      <c r="O16" s="39">
        <f>ORÇAMENTO!G65</f>
        <v>0</v>
      </c>
      <c r="P16" s="42" t="e">
        <f>O16*$P$22/$O$22</f>
        <v>#DIV/0!</v>
      </c>
      <c r="Q16" s="2"/>
    </row>
    <row r="17" spans="1:17" ht="15.75" thickBot="1" x14ac:dyDescent="0.3">
      <c r="A17" s="38">
        <v>6</v>
      </c>
      <c r="B17" s="98" t="str">
        <f>ORÇAMENTO!B67</f>
        <v>PINTURA</v>
      </c>
      <c r="C17" s="99"/>
      <c r="D17" s="100"/>
      <c r="E17" s="34"/>
      <c r="F17" s="40"/>
      <c r="G17" s="39"/>
      <c r="H17" s="40"/>
      <c r="I17" s="39">
        <f>(O17*J17)</f>
        <v>0</v>
      </c>
      <c r="J17" s="40">
        <v>0.15</v>
      </c>
      <c r="K17" s="41">
        <f>(O17*L17)</f>
        <v>0</v>
      </c>
      <c r="L17" s="40">
        <v>0.45</v>
      </c>
      <c r="M17" s="41">
        <f t="shared" si="0"/>
        <v>0</v>
      </c>
      <c r="N17" s="147">
        <v>0.4</v>
      </c>
      <c r="O17" s="39">
        <f>ORÇAMENTO!G84</f>
        <v>0</v>
      </c>
      <c r="P17" s="42" t="e">
        <f>O17*$P$22/$O$22</f>
        <v>#DIV/0!</v>
      </c>
      <c r="Q17" s="2"/>
    </row>
    <row r="18" spans="1:17" ht="15.75" thickBot="1" x14ac:dyDescent="0.3">
      <c r="A18" s="38">
        <v>7</v>
      </c>
      <c r="B18" s="98" t="str">
        <f>ORÇAMENTO!B86</f>
        <v>PAVIMENTAÇÕES</v>
      </c>
      <c r="C18" s="99"/>
      <c r="D18" s="100"/>
      <c r="E18" s="34"/>
      <c r="F18" s="40"/>
      <c r="G18" s="39">
        <f>(O18*H18)</f>
        <v>0</v>
      </c>
      <c r="H18" s="40">
        <v>0.5</v>
      </c>
      <c r="I18" s="39">
        <f>(O18*J18)</f>
        <v>0</v>
      </c>
      <c r="J18" s="40">
        <v>0.5</v>
      </c>
      <c r="K18" s="41"/>
      <c r="L18" s="40"/>
      <c r="M18" s="41"/>
      <c r="N18" s="147"/>
      <c r="O18" s="39">
        <f>ORÇAMENTO!G89</f>
        <v>0</v>
      </c>
      <c r="P18" s="42" t="e">
        <f>O18*$P$22/$O$22</f>
        <v>#DIV/0!</v>
      </c>
      <c r="Q18" s="2"/>
    </row>
    <row r="19" spans="1:17" ht="15.75" thickBot="1" x14ac:dyDescent="0.3">
      <c r="A19" s="38">
        <v>8</v>
      </c>
      <c r="B19" s="98" t="str">
        <f>ORÇAMENTO!B91</f>
        <v>INSTALAÇÕES ELÉTRICAS</v>
      </c>
      <c r="C19" s="99"/>
      <c r="D19" s="100"/>
      <c r="E19" s="34"/>
      <c r="F19" s="40"/>
      <c r="G19" s="39">
        <f>O19*H19</f>
        <v>0</v>
      </c>
      <c r="H19" s="40">
        <v>0.1</v>
      </c>
      <c r="I19" s="39">
        <f>(O19*J19)</f>
        <v>0</v>
      </c>
      <c r="J19" s="40">
        <v>0.2</v>
      </c>
      <c r="K19" s="41">
        <f>(O19*L19)</f>
        <v>0</v>
      </c>
      <c r="L19" s="40">
        <v>0.4</v>
      </c>
      <c r="M19" s="41">
        <f t="shared" si="0"/>
        <v>0</v>
      </c>
      <c r="N19" s="147">
        <v>0.3</v>
      </c>
      <c r="O19" s="39">
        <f>ORÇAMENTO!G128</f>
        <v>0</v>
      </c>
      <c r="P19" s="42" t="e">
        <f>O19*$P$22/$O$22</f>
        <v>#DIV/0!</v>
      </c>
      <c r="Q19" s="2"/>
    </row>
    <row r="20" spans="1:17" ht="24.75" customHeight="1" thickBot="1" x14ac:dyDescent="0.3">
      <c r="A20" s="33">
        <v>9</v>
      </c>
      <c r="B20" s="98" t="str">
        <f>ORÇAMENTO!B130</f>
        <v>METAIS E ACESSÓRIOS HIDRÁULICOS E SANITÁRIOS</v>
      </c>
      <c r="C20" s="99"/>
      <c r="D20" s="100"/>
      <c r="E20" s="34"/>
      <c r="F20" s="40"/>
      <c r="G20" s="39"/>
      <c r="H20" s="40"/>
      <c r="I20" s="39"/>
      <c r="J20" s="40"/>
      <c r="K20" s="41">
        <f>(O20*L20)</f>
        <v>0</v>
      </c>
      <c r="L20" s="40">
        <v>0.7</v>
      </c>
      <c r="M20" s="41">
        <f t="shared" si="0"/>
        <v>0</v>
      </c>
      <c r="N20" s="147">
        <v>0.3</v>
      </c>
      <c r="O20" s="39">
        <f>ORÇAMENTO!G148</f>
        <v>0</v>
      </c>
      <c r="P20" s="42" t="e">
        <f>O20*$P$22/$O$22</f>
        <v>#DIV/0!</v>
      </c>
      <c r="Q20" s="2"/>
    </row>
    <row r="21" spans="1:17" ht="15.75" thickBot="1" x14ac:dyDescent="0.3">
      <c r="A21" s="38">
        <v>10</v>
      </c>
      <c r="B21" s="98" t="str">
        <f>ORÇAMENTO!B150</f>
        <v>COMPLEMENTARES</v>
      </c>
      <c r="C21" s="99"/>
      <c r="D21" s="100"/>
      <c r="E21" s="34"/>
      <c r="F21" s="40"/>
      <c r="G21" s="39"/>
      <c r="H21" s="40"/>
      <c r="I21" s="39"/>
      <c r="J21" s="40"/>
      <c r="K21" s="41"/>
      <c r="L21" s="40"/>
      <c r="M21" s="41">
        <f t="shared" si="0"/>
        <v>0</v>
      </c>
      <c r="N21" s="147">
        <v>1</v>
      </c>
      <c r="O21" s="39">
        <f>ORÇAMENTO!G159</f>
        <v>0</v>
      </c>
      <c r="P21" s="42" t="e">
        <f>O21*$P$22/$O$22</f>
        <v>#DIV/0!</v>
      </c>
      <c r="Q21" s="2"/>
    </row>
    <row r="22" spans="1:17" ht="15.75" thickBot="1" x14ac:dyDescent="0.3">
      <c r="A22" s="132"/>
      <c r="B22" s="135" t="s">
        <v>93</v>
      </c>
      <c r="C22" s="136"/>
      <c r="D22" s="137"/>
      <c r="E22" s="127">
        <f>SUM(E12:E21)</f>
        <v>0</v>
      </c>
      <c r="F22" s="128"/>
      <c r="G22" s="129">
        <f>SUM(G12:G21)</f>
        <v>0</v>
      </c>
      <c r="H22" s="130"/>
      <c r="I22" s="129">
        <f>SUM(I12:I21)</f>
        <v>0</v>
      </c>
      <c r="J22" s="131"/>
      <c r="K22" s="129">
        <f>SUM(K12:K21)</f>
        <v>0</v>
      </c>
      <c r="L22" s="131"/>
      <c r="M22" s="129">
        <f>SUM(M12:M21)</f>
        <v>0</v>
      </c>
      <c r="N22" s="131"/>
      <c r="O22" s="43">
        <f>SUM(O12:O21)</f>
        <v>0</v>
      </c>
      <c r="P22" s="44">
        <v>100</v>
      </c>
      <c r="Q22" s="2"/>
    </row>
    <row r="23" spans="1:17" x14ac:dyDescent="0.25">
      <c r="A23" s="133"/>
      <c r="B23" s="119" t="s">
        <v>94</v>
      </c>
      <c r="C23" s="53"/>
      <c r="D23" s="120"/>
      <c r="E23" s="121">
        <f>E22</f>
        <v>0</v>
      </c>
      <c r="F23" s="122"/>
      <c r="G23" s="123">
        <f>E23+G22</f>
        <v>0</v>
      </c>
      <c r="H23" s="124"/>
      <c r="I23" s="123">
        <f>G23+I22</f>
        <v>0</v>
      </c>
      <c r="J23" s="125"/>
      <c r="K23" s="123">
        <f>I23+K22</f>
        <v>0</v>
      </c>
      <c r="L23" s="125"/>
      <c r="M23" s="123">
        <f>K23+M22</f>
        <v>0</v>
      </c>
      <c r="N23" s="125"/>
      <c r="O23" s="101"/>
      <c r="P23" s="102"/>
    </row>
    <row r="24" spans="1:17" x14ac:dyDescent="0.25">
      <c r="A24" s="133"/>
      <c r="B24" s="105" t="s">
        <v>95</v>
      </c>
      <c r="C24" s="106"/>
      <c r="D24" s="107"/>
      <c r="E24" s="108" t="e">
        <f>(E22*100/$O$22)</f>
        <v>#DIV/0!</v>
      </c>
      <c r="F24" s="109"/>
      <c r="G24" s="108" t="e">
        <f>(G22*100/$O$22)</f>
        <v>#DIV/0!</v>
      </c>
      <c r="H24" s="110"/>
      <c r="I24" s="108" t="e">
        <f>(I22*100/$O$22)</f>
        <v>#DIV/0!</v>
      </c>
      <c r="J24" s="109"/>
      <c r="K24" s="108" t="e">
        <f>(K22*100/$O$22)</f>
        <v>#DIV/0!</v>
      </c>
      <c r="L24" s="109"/>
      <c r="M24" s="108" t="e">
        <f>(M22*100/$O$22)</f>
        <v>#DIV/0!</v>
      </c>
      <c r="N24" s="109"/>
      <c r="O24" s="101"/>
      <c r="P24" s="102"/>
    </row>
    <row r="25" spans="1:17" ht="15.75" thickBot="1" x14ac:dyDescent="0.3">
      <c r="A25" s="134"/>
      <c r="B25" s="111" t="s">
        <v>96</v>
      </c>
      <c r="C25" s="112"/>
      <c r="D25" s="113"/>
      <c r="E25" s="114" t="e">
        <f>E23*100/$O$22</f>
        <v>#DIV/0!</v>
      </c>
      <c r="F25" s="115"/>
      <c r="G25" s="116" t="e">
        <f>SUM(E25+G24)</f>
        <v>#DIV/0!</v>
      </c>
      <c r="H25" s="117"/>
      <c r="I25" s="116" t="e">
        <f>SUM(G25+I24)</f>
        <v>#DIV/0!</v>
      </c>
      <c r="J25" s="118"/>
      <c r="K25" s="116" t="e">
        <f>SUM(I25+K24)</f>
        <v>#DIV/0!</v>
      </c>
      <c r="L25" s="118"/>
      <c r="M25" s="116" t="e">
        <f>SUM(K25+M24)</f>
        <v>#DIV/0!</v>
      </c>
      <c r="N25" s="118"/>
      <c r="O25" s="103"/>
      <c r="P25" s="104"/>
    </row>
    <row r="29" spans="1:17" x14ac:dyDescent="0.25">
      <c r="A29" s="126"/>
      <c r="B29" s="126"/>
      <c r="C29" s="126"/>
      <c r="D29" s="126"/>
      <c r="F29" s="126"/>
      <c r="G29" s="126"/>
      <c r="H29" s="126"/>
      <c r="I29" s="126"/>
      <c r="J29" s="126"/>
      <c r="K29" s="126"/>
      <c r="L29" s="126"/>
      <c r="M29" s="46"/>
      <c r="N29" s="46"/>
    </row>
    <row r="30" spans="1:17" x14ac:dyDescent="0.25">
      <c r="A30" s="126"/>
      <c r="B30" s="126"/>
      <c r="C30" s="126"/>
      <c r="D30" s="126"/>
      <c r="F30" s="126"/>
      <c r="G30" s="126"/>
      <c r="H30" s="126"/>
      <c r="I30" s="126"/>
      <c r="J30" s="126"/>
      <c r="K30" s="126"/>
      <c r="L30" s="126"/>
      <c r="M30" s="46"/>
      <c r="N30" s="46"/>
    </row>
  </sheetData>
  <mergeCells count="55">
    <mergeCell ref="A29:D29"/>
    <mergeCell ref="F29:L29"/>
    <mergeCell ref="M10:N10"/>
    <mergeCell ref="M22:N22"/>
    <mergeCell ref="M23:N23"/>
    <mergeCell ref="M24:N24"/>
    <mergeCell ref="M25:N25"/>
    <mergeCell ref="A30:D30"/>
    <mergeCell ref="F30:L30"/>
    <mergeCell ref="B16:D16"/>
    <mergeCell ref="B17:D17"/>
    <mergeCell ref="B18:D18"/>
    <mergeCell ref="B19:D19"/>
    <mergeCell ref="B20:D20"/>
    <mergeCell ref="E22:F22"/>
    <mergeCell ref="G22:H22"/>
    <mergeCell ref="I22:J22"/>
    <mergeCell ref="K22:L22"/>
    <mergeCell ref="A22:A25"/>
    <mergeCell ref="B22:D22"/>
    <mergeCell ref="O23:P25"/>
    <mergeCell ref="B24:D24"/>
    <mergeCell ref="E24:F24"/>
    <mergeCell ref="G24:H24"/>
    <mergeCell ref="I24:J24"/>
    <mergeCell ref="K24:L24"/>
    <mergeCell ref="B25:D25"/>
    <mergeCell ref="E25:F25"/>
    <mergeCell ref="G25:H25"/>
    <mergeCell ref="I25:J25"/>
    <mergeCell ref="B23:D23"/>
    <mergeCell ref="E23:F23"/>
    <mergeCell ref="G23:H23"/>
    <mergeCell ref="I23:J23"/>
    <mergeCell ref="K23:L23"/>
    <mergeCell ref="K25:L25"/>
    <mergeCell ref="B12:D12"/>
    <mergeCell ref="B13:D13"/>
    <mergeCell ref="B14:D14"/>
    <mergeCell ref="B15:D15"/>
    <mergeCell ref="B21:D21"/>
    <mergeCell ref="A9:A11"/>
    <mergeCell ref="B9:D11"/>
    <mergeCell ref="E9:L9"/>
    <mergeCell ref="O9:P10"/>
    <mergeCell ref="E10:F10"/>
    <mergeCell ref="G10:H10"/>
    <mergeCell ref="I10:J10"/>
    <mergeCell ref="K10:L10"/>
    <mergeCell ref="A8:P8"/>
    <mergeCell ref="A1:P3"/>
    <mergeCell ref="B4:P4"/>
    <mergeCell ref="B5:P5"/>
    <mergeCell ref="B6:P6"/>
    <mergeCell ref="B7:P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2021-11-16T13:54:12Z</dcterms:modified>
</cp:coreProperties>
</file>