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4B62FD4-893D-45A0-A12A-6D76F2779A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3" r:id="rId1"/>
    <sheet name="CRONOGRAM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B5" i="4"/>
  <c r="B4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G12" i="3"/>
  <c r="G154" i="3" l="1"/>
  <c r="G155" i="3"/>
  <c r="G156" i="3"/>
  <c r="G153" i="3"/>
  <c r="G157" i="3"/>
  <c r="G158" i="3"/>
  <c r="G160" i="3"/>
  <c r="G161" i="3"/>
  <c r="G141" i="3" l="1"/>
  <c r="G142" i="3"/>
  <c r="G135" i="3" l="1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70" i="3" l="1"/>
  <c r="G171" i="3"/>
  <c r="G172" i="3"/>
  <c r="G166" i="3"/>
  <c r="G165" i="3" l="1"/>
  <c r="G159" i="3"/>
  <c r="G162" i="3" s="1"/>
  <c r="M25" i="4" s="1"/>
  <c r="I25" i="4" l="1"/>
  <c r="K25" i="4"/>
  <c r="G25" i="4"/>
  <c r="G167" i="3"/>
  <c r="M26" i="4" s="1"/>
  <c r="E26" i="4" s="1"/>
  <c r="G25" i="3"/>
  <c r="G35" i="3"/>
  <c r="G149" i="3"/>
  <c r="G148" i="3"/>
  <c r="G147" i="3"/>
  <c r="G146" i="3"/>
  <c r="G143" i="3"/>
  <c r="G144" i="3"/>
  <c r="G145" i="3"/>
  <c r="G103" i="3"/>
  <c r="G104" i="3"/>
  <c r="G105" i="3"/>
  <c r="G106" i="3"/>
  <c r="G140" i="3"/>
  <c r="G136" i="3"/>
  <c r="G115" i="3"/>
  <c r="G114" i="3"/>
  <c r="G98" i="3"/>
  <c r="G97" i="3"/>
  <c r="G96" i="3"/>
  <c r="G95" i="3"/>
  <c r="G150" i="3" l="1"/>
  <c r="M24" i="4" s="1"/>
  <c r="G107" i="3"/>
  <c r="M21" i="4" s="1"/>
  <c r="G137" i="3"/>
  <c r="M23" i="4" s="1"/>
  <c r="G94" i="3"/>
  <c r="G93" i="3"/>
  <c r="G92" i="3"/>
  <c r="G91" i="3"/>
  <c r="G90" i="3"/>
  <c r="G89" i="3"/>
  <c r="G88" i="3"/>
  <c r="G87" i="3"/>
  <c r="G86" i="3"/>
  <c r="G24" i="4" l="1"/>
  <c r="K24" i="4"/>
  <c r="I24" i="4"/>
  <c r="I23" i="4"/>
  <c r="K23" i="4"/>
  <c r="E21" i="4"/>
  <c r="G21" i="4"/>
  <c r="G83" i="3"/>
  <c r="G82" i="3"/>
  <c r="G73" i="3" l="1"/>
  <c r="G74" i="3"/>
  <c r="G75" i="3"/>
  <c r="G76" i="3"/>
  <c r="G77" i="3"/>
  <c r="G78" i="3"/>
  <c r="G79" i="3"/>
  <c r="G80" i="3"/>
  <c r="G81" i="3"/>
  <c r="G84" i="3"/>
  <c r="G85" i="3"/>
  <c r="G66" i="3"/>
  <c r="G67" i="3"/>
  <c r="G68" i="3"/>
  <c r="G48" i="3"/>
  <c r="G42" i="3"/>
  <c r="G38" i="3"/>
  <c r="G37" i="3"/>
  <c r="G36" i="3"/>
  <c r="G34" i="3"/>
  <c r="G33" i="3"/>
  <c r="G32" i="3"/>
  <c r="G23" i="3"/>
  <c r="G24" i="3"/>
  <c r="G13" i="3"/>
  <c r="G14" i="3"/>
  <c r="G15" i="3"/>
  <c r="G16" i="3"/>
  <c r="G17" i="3"/>
  <c r="G18" i="3"/>
  <c r="G22" i="3" l="1"/>
  <c r="G26" i="3"/>
  <c r="G27" i="3"/>
  <c r="G28" i="3"/>
  <c r="G43" i="3"/>
  <c r="G47" i="3"/>
  <c r="G52" i="3"/>
  <c r="G53" i="3"/>
  <c r="G54" i="3"/>
  <c r="G55" i="3"/>
  <c r="G56" i="3"/>
  <c r="G57" i="3"/>
  <c r="G61" i="3"/>
  <c r="G62" i="3"/>
  <c r="G69" i="3"/>
  <c r="G70" i="3" s="1"/>
  <c r="M19" i="4" s="1"/>
  <c r="G99" i="3"/>
  <c r="G100" i="3" s="1"/>
  <c r="M20" i="4" s="1"/>
  <c r="G110" i="3"/>
  <c r="G173" i="3"/>
  <c r="G174" i="3" s="1"/>
  <c r="M27" i="4" s="1"/>
  <c r="I27" i="4" l="1"/>
  <c r="K27" i="4"/>
  <c r="G20" i="4"/>
  <c r="K20" i="4"/>
  <c r="I20" i="4"/>
  <c r="E20" i="4"/>
  <c r="I19" i="4"/>
  <c r="K19" i="4"/>
  <c r="G19" i="4"/>
  <c r="G19" i="3"/>
  <c r="M12" i="4" s="1"/>
  <c r="G111" i="3"/>
  <c r="M22" i="4" s="1"/>
  <c r="I22" i="4" s="1"/>
  <c r="G63" i="3"/>
  <c r="M18" i="4" s="1"/>
  <c r="K18" i="4" s="1"/>
  <c r="G44" i="3"/>
  <c r="M15" i="4" s="1"/>
  <c r="K15" i="4" s="1"/>
  <c r="G49" i="3"/>
  <c r="M16" i="4" s="1"/>
  <c r="G29" i="3"/>
  <c r="M13" i="4" s="1"/>
  <c r="G58" i="3"/>
  <c r="M17" i="4" s="1"/>
  <c r="G39" i="3"/>
  <c r="M14" i="4" s="1"/>
  <c r="I17" i="4" l="1"/>
  <c r="K17" i="4"/>
  <c r="I16" i="4"/>
  <c r="K16" i="4"/>
  <c r="K28" i="4" s="1"/>
  <c r="E14" i="4"/>
  <c r="G14" i="4"/>
  <c r="G13" i="4"/>
  <c r="E13" i="4"/>
  <c r="M28" i="4"/>
  <c r="G12" i="4"/>
  <c r="E12" i="4"/>
  <c r="I28" i="4"/>
  <c r="G176" i="3"/>
  <c r="B5" i="3" s="1"/>
  <c r="E28" i="4" l="1"/>
  <c r="G28" i="4"/>
  <c r="G30" i="4" s="1"/>
  <c r="E30" i="4"/>
  <c r="E29" i="4"/>
  <c r="N15" i="4"/>
  <c r="B6" i="4"/>
  <c r="N17" i="4"/>
  <c r="N21" i="4"/>
  <c r="N25" i="4"/>
  <c r="N18" i="4"/>
  <c r="N22" i="4"/>
  <c r="N26" i="4"/>
  <c r="N24" i="4"/>
  <c r="N19" i="4"/>
  <c r="N23" i="4"/>
  <c r="N27" i="4"/>
  <c r="N16" i="4"/>
  <c r="N20" i="4"/>
  <c r="N13" i="4"/>
  <c r="N14" i="4"/>
  <c r="N12" i="4"/>
  <c r="I30" i="4"/>
  <c r="K30" i="4"/>
  <c r="E31" i="4" l="1"/>
  <c r="G31" i="4" s="1"/>
  <c r="I31" i="4" s="1"/>
  <c r="K31" i="4" s="1"/>
  <c r="G29" i="4"/>
  <c r="I29" i="4" s="1"/>
  <c r="K29" i="4" s="1"/>
</calcChain>
</file>

<file path=xl/sharedStrings.xml><?xml version="1.0" encoding="utf-8"?>
<sst xmlns="http://schemas.openxmlformats.org/spreadsheetml/2006/main" count="560" uniqueCount="368">
  <si>
    <t>Unidade</t>
  </si>
  <si>
    <t>Quantidade</t>
  </si>
  <si>
    <t>1.1</t>
  </si>
  <si>
    <t>1.2</t>
  </si>
  <si>
    <t>1.3</t>
  </si>
  <si>
    <t>ITEM</t>
  </si>
  <si>
    <t>M²</t>
  </si>
  <si>
    <t>M³</t>
  </si>
  <si>
    <t>FONTE</t>
  </si>
  <si>
    <t>PLANILHA QUANTITATIVA E ORÇAMENTÁRIA</t>
  </si>
  <si>
    <t>OBRA:</t>
  </si>
  <si>
    <t>LOCAL:</t>
  </si>
  <si>
    <t>Valor Total:</t>
  </si>
  <si>
    <t>Valor do BDI:</t>
  </si>
  <si>
    <t>ITENS DE SERVIÇO</t>
  </si>
  <si>
    <t>REFERÊNCIA:</t>
  </si>
  <si>
    <t>TOTAL DO ITEM</t>
  </si>
  <si>
    <t>2.1</t>
  </si>
  <si>
    <t>2.2</t>
  </si>
  <si>
    <t>2.3</t>
  </si>
  <si>
    <t>TOTAL GERAL DA OBRA</t>
  </si>
  <si>
    <t>3.1</t>
  </si>
  <si>
    <t>3.2</t>
  </si>
  <si>
    <t>3.3</t>
  </si>
  <si>
    <t>3.4</t>
  </si>
  <si>
    <t>3.5</t>
  </si>
  <si>
    <t>4.1</t>
  </si>
  <si>
    <t>5.1</t>
  </si>
  <si>
    <t>4.2</t>
  </si>
  <si>
    <t>4.3</t>
  </si>
  <si>
    <t>5.3</t>
  </si>
  <si>
    <t>6.1</t>
  </si>
  <si>
    <t>6.2</t>
  </si>
  <si>
    <t>1.4</t>
  </si>
  <si>
    <t>M</t>
  </si>
  <si>
    <t>3.6</t>
  </si>
  <si>
    <t>5.2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</si>
  <si>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</si>
  <si>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</si>
  <si>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</si>
  <si>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</si>
  <si>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</si>
  <si>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</si>
  <si>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</si>
  <si>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</si>
  <si>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</si>
  <si>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</si>
  <si>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</si>
  <si>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11.1</t>
  </si>
  <si>
    <t>11.2</t>
  </si>
  <si>
    <t>12.1</t>
  </si>
  <si>
    <t>12.2</t>
  </si>
  <si>
    <t>Rua Rui Barbosa, Centro, Morro Grande - SC</t>
  </si>
  <si>
    <t xml:space="preserve">CALÇADAS </t>
  </si>
  <si>
    <t>2.4</t>
  </si>
  <si>
    <t>2.5</t>
  </si>
  <si>
    <t>2.6</t>
  </si>
  <si>
    <t>2.7</t>
  </si>
  <si>
    <t>2.8</t>
  </si>
  <si>
    <t>ASSENTAMENTO DE GUIA (MEIO-FIO) EM TRECHO RETO, CONFECCIONADA EM CONCRETO PRÉ-FABRICADO, DIMENSÕES 100X15X13X30 CM (COMPRIMENTO X BASE INFERIOR X BASE SUPERIOR X ALTURA), PARA VIAS URBANAS (USO VIÁRIO). AF_06/2016</t>
  </si>
  <si>
    <t>EXECUÇÃO DE PASSEIO (CALÇADA) OU PISO DE CONCRETO COM CONCRETO MOLDADO IN LOCO, USINADO, ACABAMENTO CONVENCIONAL, NÃO ARMADO. AF_07/2016</t>
  </si>
  <si>
    <t>MURETAS</t>
  </si>
  <si>
    <t>3.7</t>
  </si>
  <si>
    <t>3.8</t>
  </si>
  <si>
    <t>ESCAVAÇÃO MANUAL DE VALA PARA VIGA BALDRAME, SEM PREVISÃO DE FÔRMA. AF_06/2017</t>
  </si>
  <si>
    <t>EMBOÇO OU MASSA ÚNICA EM ARGAMASSA TRAÇO 1:2:8, PREPARO MECÂNICO COM BETONEIRA 400 L, APLICADA MANUALMENTE EM PANOS DE FACHADA COM PRESENÇA DE VÃOS, ESPESSURA DE 25 MM. AF_06/2014</t>
  </si>
  <si>
    <t>APLICAÇÃO DE FUNDO SELADOR ACRÍLICO EM PAREDES, UMA DEMÃO. AF_06/2014</t>
  </si>
  <si>
    <t>APLICAÇÃO MANUAL DE PINTURA COM TINTA LÁTEX ACRÍLICA EM PAREDES, DUAS 
DEMÃOS. AF_06/2014</t>
  </si>
  <si>
    <t>BANCOS</t>
  </si>
  <si>
    <t>GRAMA</t>
  </si>
  <si>
    <t>PLANTIO DE GRAMA EM PLACAS. AF_05/2018</t>
  </si>
  <si>
    <t>PAVER</t>
  </si>
  <si>
    <t>EXECUÇÃO DE PÁTIO/ESTACIONAMENTO EM PISO INTERTRAVADO, COM BLOCO RETANGULAR COR NATURAL DE 20 X 10 CM, ESPESSURA 6 CM. AF_12/2015</t>
  </si>
  <si>
    <t>CRUZ</t>
  </si>
  <si>
    <t>FABRICAÇÃO, MONTAGEM E DESMONTAGEM DE FÔRMA PARA SAPATA, EM MADEIRA SERRADA, E=25 MM, 1 UTILIZAÇÃO. AF_06/2017</t>
  </si>
  <si>
    <t>LASTRO DE CONCRETO MAGRO, APLICADO EM BLOCOS DE COROAMENTO OU SAPATAS. AF_08/2017</t>
  </si>
  <si>
    <t>CHAPISCO APLICADO EM ALVENARIA (SEM PRESENÇA DE VÃOS) E ESTRUTURAS DE CONCRETO DE FACHADA, COM COLHER DE PEDREIRO. ARGAMASSA TRAÇO 1:3 COM PREPARO EM BETONEIRA 400L. AF_06/2014</t>
  </si>
  <si>
    <t>EMBOÇO, PARA RECEBIMENTO DE CERÂMICA, EM ARGAMASSA TRAÇO 1:2:8, PREPAR O MANUAL, APLICADO MANUALMENTE EM FACES INTERNAS DE PAREDES, PARA AMBIENTE COM ÁREA MENOR QUE 5M2, ESPESSURA DE 10MM, COM EXECUÇÃO DE TALISCAS. AF_06/2014</t>
  </si>
  <si>
    <t>REVESTIMENTO CERÂMICO PARA PISO COM PLACAS TIPO PORCELANATO DE DIMENSÕES 60X60 CM APLICADA EM AMBIENTES DE ÁREA MENOR QUE 5 M². AF_06/2014</t>
  </si>
  <si>
    <t>UNID.</t>
  </si>
  <si>
    <t xml:space="preserve">BANCOS </t>
  </si>
  <si>
    <t>LIXO</t>
  </si>
  <si>
    <t>MOBILIÁRIO</t>
  </si>
  <si>
    <t>DECK PERGOLADO</t>
  </si>
  <si>
    <t>9.3</t>
  </si>
  <si>
    <t>9.4</t>
  </si>
  <si>
    <t>9.5</t>
  </si>
  <si>
    <t>PERGOLADO MAIOR</t>
  </si>
  <si>
    <t>PERGOLADO MENOR</t>
  </si>
  <si>
    <t>ELÉTRICA DA PRAÇA</t>
  </si>
  <si>
    <t>10.5</t>
  </si>
  <si>
    <t>10.4</t>
  </si>
  <si>
    <t>10.3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</si>
  <si>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</si>
  <si>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</si>
  <si>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</si>
  <si>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</si>
  <si>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</si>
  <si>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DISJUNTOR MONOPOLAR TIPO DIN, CORRENTE NOMINAL DE 10A -FORNECIMENTO E INSTALAÇÃO. AF_04/2016</t>
  </si>
  <si>
    <t>DISJUNTOR MONOPOLAR TIPO DIN, CORRENTE NOMINAL DE 25A - FORNECIMENTO E INSTALAÇÃO. AF_04/2016</t>
  </si>
  <si>
    <t>DISJUNTOR MONOPOLAR TIPO DIN, CORRENTE NOMINAL DE 32A - FORNECIMENTO E INSTALAÇÃO. AF_04/2017</t>
  </si>
  <si>
    <t>DISJUNTOR MONOPOLAR TIPO DIN, CORRENTE NOMINAL DE 50A - FORNECIMENTO E INSTALAÇÃO. AF_04/2018</t>
  </si>
  <si>
    <t>LUMINÁRIA ARANDELA TIPO MEIA-LUA, PARA 1 LÂMPADA DE 15 W - FORNECIMENTO E INSTALAÇÃO. AF_11/2017</t>
  </si>
  <si>
    <t>HASTE DE ATERRAMENTO 5/8 PARA SPDA - FORNECIMENTO E INSTALAÇÃO. AF_12/2017</t>
  </si>
  <si>
    <t>ELETRODUTO FLEXÍVEL CORRUGADO, PEAD, DN 50 (1 ½) - FORNECIMENTO E INSTALAÇÃO. AF_04/2016</t>
  </si>
  <si>
    <t>ELETRODUTO DE AÇO GALVANIZADO, CLASSE SEMI PESADO, DN 40 MM (1 1/2 ),APARENTE, INSTALADO EM TETO - FORNECIMENTO E INSTALAÇÃO. AF_11/2016_P</t>
  </si>
  <si>
    <t>LUVA DE EMENDA PARA ELETRODUTO, AÇO GALVANIZADO, DN 40 MM (1 1/2''), APARENTE, INSTALADA EM PAREDE - FORNECIMENTO E INSTALAÇÃO. AF_11/2016_P</t>
  </si>
  <si>
    <t>DEINFRA 43478</t>
  </si>
  <si>
    <t>CURVA 90 FEGA P/ ELETRODUTO 1.1/2"</t>
  </si>
  <si>
    <t>DEINFRA 43487</t>
  </si>
  <si>
    <t>CURVA 180 FEGA P/ ELETRODUTO 1.1/2"</t>
  </si>
  <si>
    <t>DEINFRA 43619</t>
  </si>
  <si>
    <t>CAIXA DE PASSAGEM EM POSTE DE CONCRETO 70 X 70CM</t>
  </si>
  <si>
    <t>DEINFRA 43375</t>
  </si>
  <si>
    <t>TAMPA DE FEFU PADRÃO CELESC 90X 70 CM</t>
  </si>
  <si>
    <t>DEINFRA 40033</t>
  </si>
  <si>
    <t>DISJUNTOR DR BIPOLAR 40A 30MA - 240V</t>
  </si>
  <si>
    <t>DEINFRA 40031</t>
  </si>
  <si>
    <t>DISJUNTOR DR BIPOLAR 25A 30MA - 230V</t>
  </si>
  <si>
    <t>DEINFRA 47985</t>
  </si>
  <si>
    <t>ELETRODUTO TIPO MANGUEIRA CORRUGADA DE 1"</t>
  </si>
  <si>
    <t>DEINFRA 40135</t>
  </si>
  <si>
    <t>LUMINÁRIA TIPO SPOT PARA UMA LAMPADA</t>
  </si>
  <si>
    <t>DEINFRA 43804</t>
  </si>
  <si>
    <t>LUMINÁRIA COMPLETA DE EMBUTIR P/ LAMPADA 11 WATTS</t>
  </si>
  <si>
    <t>PAISAGISMO</t>
  </si>
  <si>
    <t>DRENAGEM</t>
  </si>
  <si>
    <t>REFORMA BANHEIRO</t>
  </si>
  <si>
    <t>PARQUE INFANTIL</t>
  </si>
  <si>
    <t>PÓRTICO</t>
  </si>
  <si>
    <t>89580 TUBO PVC, SÉRIE R, ÁGUA PLUVIAL, DN 150 MM, FORNECIDO E INSTALADO EM CONDUTORES VERTICAIS DE ÁGUAS PLUVIAIS. AF_12/2014</t>
  </si>
  <si>
    <t>PLANTIO DE PALMEIRA COM ALTURA DE MUDA MENOR OU IGUAL A 2,00 M. AF_05/2018</t>
  </si>
  <si>
    <t>LUMINARIA  POSTE</t>
  </si>
  <si>
    <t>FABRICAÇÃO DE FÔRMA PARA VIGAS, COM MADEIRA SERRADA, E = 25 MM. AF_12/2015</t>
  </si>
  <si>
    <t>CONCRETO FCK = 25MPA, TRAÇO 1:2,3:2,7 (CIMENTO/ AREIA MÉDIA/ BRITA 1) - PREPARO MECÂNICO COM BETONEIRA 400 L. AF_07/2016</t>
  </si>
  <si>
    <t>LANÇAMENTO COM USO DE BALDES, ADENSAMENTO E ACABAMENTO DE CONCRETO EM ESTRUTURAS. AF_12/201</t>
  </si>
  <si>
    <t>ALVENARIA DE BLOCOS DE CONCRETO ESTRUTURAL 14X19X39 CM, (ESPESSURA 14 CM), FBK = 4,5 MPA, PARA PAREDES COM ÁREA LÍQUIDA MENOR QUE 6M², SEM VÃOS, UTILIZANDO COLHER DE PEDREIRO. AF_12/2014</t>
  </si>
  <si>
    <t>MURO DO BAR</t>
  </si>
  <si>
    <t>MURO DE CONTENÇÃO</t>
  </si>
  <si>
    <t>CRUZ EM MADEIRA ENVERNIZADA COM 2,50 M ALTURA</t>
  </si>
  <si>
    <t>DEINFRA 42866</t>
  </si>
  <si>
    <t xml:space="preserve">MURO DE ALVENARIA 15 CM DE ESPESSURA COM FUNDAÇÃO EM CONCRETO ARMADO, CHAPISCADO, REBOCADO E PINTADO </t>
  </si>
  <si>
    <t>DEINFRA 43826</t>
  </si>
  <si>
    <t>MURO DE ARRIMO EM ALVENARIA DE BLOCOS DE CONCRETO</t>
  </si>
  <si>
    <t>13.1</t>
  </si>
  <si>
    <t>13.2</t>
  </si>
  <si>
    <t>13.3</t>
  </si>
  <si>
    <t>13.4</t>
  </si>
  <si>
    <t>14.1</t>
  </si>
  <si>
    <t>14.2</t>
  </si>
  <si>
    <t>15.1</t>
  </si>
  <si>
    <t>15.2</t>
  </si>
  <si>
    <t>16.1</t>
  </si>
  <si>
    <t>16.2</t>
  </si>
  <si>
    <t>16.3</t>
  </si>
  <si>
    <t>DEINFRA 43236</t>
  </si>
  <si>
    <t>ESPALHAMENTO DE PÓ DE BRITA COM AQUISIÇÃO</t>
  </si>
  <si>
    <t>GRAMA SINTETICA, ALTURA /ESPESSURA DE 52MM ( 2MM DE BASE E 50MM DE FIOS EXPOSTOS), BASE TRIPLA, MINIMO DE 8.000 PONTOS POR M2, INCLUINDO MAO DE OBRA E SISTEMA DE INSTALACAO (FLUTUANTE, UNIAO DOS ROLOS COM TAPEDE 30CM, COLA PU, 30 KG/M2 DE AREIA CLASSIFICADA GRANULOMETRIA 40/45 OU 50/60 E 10 KG/M2 DE GRANULO DE BORRACHA SBR PRETA MALHA 10 (0,7 A 2,0 MM)</t>
  </si>
  <si>
    <t>DEINFRA 42853</t>
  </si>
  <si>
    <t xml:space="preserve">CERCADO EM MADEIRA </t>
  </si>
  <si>
    <t>BASE DE AREIA MÉDIA</t>
  </si>
  <si>
    <t>CALHA DE BEIRAL, SEMICIRCULAR DE PVC, DIAMETRO 125 MM, INCLUINDO CABECEIRAS, EMENDAS, BOCAIS, SUPORTES E VEDAÇÕES, EXCLUINDO CONDUTORES, INCLUSO TRANSPORTE VERTICAL. AF_07/2019</t>
  </si>
  <si>
    <t>RUFO EM CHAPA DE AÇO GALVANIZADO NÚMERO 24, CORTE DE 25 CM, INCLUSO TRANSPORTE VERTICAL. AF_07/2019</t>
  </si>
  <si>
    <t>TELHADOS ANTIGOS/RETIRADA/LIMPEZA/PINTURA</t>
  </si>
  <si>
    <t>LIMPEZA DE ALVENARIA</t>
  </si>
  <si>
    <t>DEINFRA 42780</t>
  </si>
  <si>
    <t>DEINFRA 42750</t>
  </si>
  <si>
    <t>JANELA DE ALUMÍNIO MAXIM-AR, FIXAÇÃO COM PARAFUSO SOBRE CONTRAMARCO COM VIDROS, PADRONIZADA. AF_07/2016</t>
  </si>
  <si>
    <t>13.5</t>
  </si>
  <si>
    <t>FORRO EM MADEIRA PINUS, PARA AMBIENTES RESIDENCIAIS, INCLUSIVE ESTRUTURA DE FIXAÇÃO. AF_05/2017</t>
  </si>
  <si>
    <t>13.6</t>
  </si>
  <si>
    <t>PORTA EM ALUMÍNIO DE ABRIR TIPO VENEZIANA COM GUARNIÇÃO, FIXAÇÃO COM PARAFUSOS - FORNECIMENTO E INSTALAÇÃO. AF_08/2015</t>
  </si>
  <si>
    <t>13.7</t>
  </si>
  <si>
    <t>BANCADA DE GRANITO CINZA POLIDO PARA LAVATÓRIO 0,50 X 0,60 M - FORNECIMENTO E INSTALAÇÃO. AF_12/2013</t>
  </si>
  <si>
    <t>13.8</t>
  </si>
  <si>
    <t>TORNEIRA CROMADA DE MESA, 1/2" OU 3/4", PARA LAVATÓRIO, PADRÃO POPULAR- FORNECIMENTO E INSTALAÇÃO. AF_12/2013</t>
  </si>
  <si>
    <t>13.9</t>
  </si>
  <si>
    <t>SIFÃO DO TIPO GARRAFA/COPO EM PVC 1.1/4 X 1.1/2" - FORNECIMENTO E INSTALAÇÃO. AF_12/2013</t>
  </si>
  <si>
    <t>89709 RALO SIFONADO, PVC, DN 100 X 40 MM, JUNTA SOLDÁVEL, FORNECIDO E INSTALADO EM RAMAL DE DESCARGA OU EM RAMAL DE ESGOTO SANITÁRIO. AF_12/2014</t>
  </si>
  <si>
    <t>VASO SANITÁRIO SIFONADO COM CAIXA ACOPLADA LOUÇA BRANCA, INCLUSO ENGATE FLEXÍVEL EM PLÁSTICO BRANCO, 1/2 X 40CM - FORNECIMENTO E INSTALAÇÃO. AF_12/2013</t>
  </si>
  <si>
    <t>REVESTIMENTO CERÂMICO PARA PISO COM PLACAS TIPO ESMALTADA EXTRA DE DIMENSÕES 45X45 CM APLICADA EM AMBIENTES DE ÁREA MENOR QUE 5 M2. AF_06/2014</t>
  </si>
  <si>
    <t>REVESTIMENTO CERÂMICO PARA PAREDES INTERNAS COM PLACAS TIPO ESMALTADA EXTRA DE DIMENSÕES 33X45 CM APLICADAS EM AMBIENTES DE ÁREA MENOR QUE 5 M² NA ALTURA INTEIRA DAS PAREDES. AF_06/2014</t>
  </si>
  <si>
    <t>PONTO DE ILUMINAÇÃO RESIDENCIAL INCLUINDO INTERRUPTOR SIMPLES, CAIXA ELÉTRICA, ELETRODUTO, CABO, RASGO, QUEBRA E CHUMBAMENTO (EXCLUINDO LUMINÁRIA E LÂMPADA). AF_01/2017</t>
  </si>
  <si>
    <t>97593 LUMINÁRIA TIPO SPOT, DE SOBREPOR, COM 1 LÂMPADA DE 15 W - FORNECIMENTO E INSTALAÇÃO. AF_11/2017</t>
  </si>
  <si>
    <t>PONTO DE CONSUMO TERMINAL DE ÁGUA FRIA (SUBRAMAL) COM TUBULAÇÃO DE PVC, DN 25 MM, INSTALADO EM RAMAL DE ÁGUA, INCLUSOS RASGO E CHUMBAMENTO EM ALVENARIA. AF_12/2014</t>
  </si>
  <si>
    <t>DEINFRA 47980</t>
  </si>
  <si>
    <t>CJ</t>
  </si>
  <si>
    <t>CONJUNTO DE 03 BARRAS DE APOIO METÁLICOS CROMADAS PARA BANHEIRO DE DEFICIENTES</t>
  </si>
  <si>
    <t>PAPELEIRA DE PAREDE EM METAL CROMADO SEM TAMPA, INCLUSO FIXAÇÃO. AF_10/2016</t>
  </si>
  <si>
    <t>SABONETEIRA DE PAREDE EM METAL CROMADO, INCLUSO FIXAÇÃO. AF_10/2016</t>
  </si>
  <si>
    <t>1.5</t>
  </si>
  <si>
    <t>1.6</t>
  </si>
  <si>
    <t>1.7</t>
  </si>
  <si>
    <t>1.8</t>
  </si>
  <si>
    <t>6.4</t>
  </si>
  <si>
    <t>6.5</t>
  </si>
  <si>
    <t>6.6</t>
  </si>
  <si>
    <t>6.7</t>
  </si>
  <si>
    <t>8.4</t>
  </si>
  <si>
    <t>8.5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</si>
  <si>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</si>
  <si>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</si>
  <si>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</si>
  <si>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</si>
  <si>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</si>
  <si>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</si>
  <si>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</si>
  <si>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</si>
  <si>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</si>
  <si>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</si>
  <si>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</si>
  <si>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</si>
  <si>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</si>
  <si>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</si>
  <si>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</si>
  <si>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</si>
  <si>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</si>
  <si>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</si>
  <si>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</si>
  <si>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</si>
  <si>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</si>
  <si>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</si>
  <si>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</si>
  <si>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</si>
  <si>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</si>
  <si>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</si>
  <si>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</si>
  <si>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</si>
  <si>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</si>
  <si>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</si>
  <si>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</si>
  <si>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</si>
  <si>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</si>
  <si>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</si>
  <si>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</si>
  <si>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</si>
  <si>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</si>
  <si>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</si>
  <si>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</si>
  <si>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</si>
  <si>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</si>
  <si>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</si>
  <si>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</si>
  <si>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</si>
  <si>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</si>
  <si>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15.3</t>
  </si>
  <si>
    <t>16.4</t>
  </si>
  <si>
    <t>16.5</t>
  </si>
  <si>
    <t>SINAPI AGOSTO DE 2021 DESONERADO / DEINFRA JANEIRO DE 2018</t>
  </si>
  <si>
    <t>DEINFRA 42587</t>
  </si>
  <si>
    <t>ESCAVAÇÃO MECÂNICA DE SOLOS ATÉ 1 METRO</t>
  </si>
  <si>
    <t>DEINFRA 43239</t>
  </si>
  <si>
    <t>LASTRO DE BRITA</t>
  </si>
  <si>
    <t>DEINFRA 42797</t>
  </si>
  <si>
    <t>PINTURA TIPO CAIAÇÃO 3 DEMÃOS</t>
  </si>
  <si>
    <t>PISO EM LADRILHO HIDRÁULICO APLICADO EM AMBIENTES EXTERNOS. AF_05/2020</t>
  </si>
  <si>
    <t>PISO PODOTÁTIL, DIRECIONAL OU ALERTA, ASSENTADO SOBRE ARGAMASSA. AF_05/2020</t>
  </si>
  <si>
    <t>ALVENARIA DE EMBASAMENTO COM BLOCO ESTRUTURAL DE CONCRETO, DE 14X19X29 CM E ARGAMASSA DE ASSENTAMENTO COM PREPARO EM BETONEIRA. AF_05/2020</t>
  </si>
  <si>
    <t>PISO EM CONCRETO 20 MPA PREPARO MECÂNICO, ESPESSURA 7CM. AF_09/2020</t>
  </si>
  <si>
    <t>DEINFRA 43364</t>
  </si>
  <si>
    <t>CAIXA DE PASSAGEM COM TAMPA 30X30X12</t>
  </si>
  <si>
    <t>101938 CAIXA DE PROTEÇÃO PARA MEDIDOR MONOFÁSICO DE EMBUTIR - FORNECIMENTO E INSTALAÇÃO. AF_10/2020</t>
  </si>
  <si>
    <t>QUADRO DE DISTRIBUIÇÃO DE ENERGIA EM PVC, DE EMBUTIR, SEM BARRAMENTO, PARA 6 DISJUNTORES - FORNECIMENTO E INSTALAÇÃO. AF_10/2020</t>
  </si>
  <si>
    <t>DEINFRA 43137</t>
  </si>
  <si>
    <t>CAIXA DE AREIA/AGUAS PLUVIAIS 60X60X50 COM TAMPA</t>
  </si>
  <si>
    <t>CAIXA ENTERRADA HIDRÁULICA RETANGULAR, EM ALVENARIA COM BLOCOS DE CONCRETO, DIMENSÕES INTERNAS: 0,6X0,6X0,6 M PARA REDE DE DRENAGEM. AF_05/2018</t>
  </si>
  <si>
    <t>TUBO PVC, SÉRIE R, ÁGUA PLUVIAL, DN 100 MM, FORNECIDO E INSTALADO EM RAMAL DE ENCAMINHAMENTO. AF_12/2014</t>
  </si>
  <si>
    <t>PINTURA TINTA DE ACABAMENTO (PIGMENTADA) ESMALTE SINTÉTICO BRILHANTE EM MADEIRA, 2 DEMÃOS. AF_01/2021</t>
  </si>
  <si>
    <t>PINTURA FUNDO NIVELADOR ALQUÍDICO BRANCO EM MADEIRA. AF_01/2021</t>
  </si>
  <si>
    <t>DEINFRA 42912</t>
  </si>
  <si>
    <t>ESPELHO COM MOLDURA DE ALUMINIOFIXADO COM BUCHA</t>
  </si>
  <si>
    <t>13.10</t>
  </si>
  <si>
    <t>13.11</t>
  </si>
  <si>
    <t>KG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</si>
  <si>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</si>
  <si>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</si>
  <si>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</si>
  <si>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ALVENARIA DE VEDAÇÃO COM ELEMENTO VAZADO DE CERÂMICA (COBOGÓ) DE 7X20X20CM E ARGAMASSA DE ASSENTAMENTO COM PREPARO EM BETONEIRA. AF_05/2020</t>
  </si>
  <si>
    <t>14.3</t>
  </si>
  <si>
    <t>14.4</t>
  </si>
  <si>
    <t>14.5</t>
  </si>
  <si>
    <t>14.6</t>
  </si>
  <si>
    <t>14.7</t>
  </si>
  <si>
    <t>14.8</t>
  </si>
  <si>
    <t>14.9</t>
  </si>
  <si>
    <t>14.10</t>
  </si>
  <si>
    <t>MERCADO</t>
  </si>
  <si>
    <t>SINAPI 94273</t>
  </si>
  <si>
    <t>SINAPI 94991</t>
  </si>
  <si>
    <t>SINAPI 101094</t>
  </si>
  <si>
    <t>SINAPI 101091</t>
  </si>
  <si>
    <t>SINAPI 96526</t>
  </si>
  <si>
    <t>SINAPI 96616</t>
  </si>
  <si>
    <t>SINAPI 101165</t>
  </si>
  <si>
    <t>SINAPI 87894</t>
  </si>
  <si>
    <t>SINAPI 87775</t>
  </si>
  <si>
    <t>SINAPI 88485</t>
  </si>
  <si>
    <t>SINAPI 88489</t>
  </si>
  <si>
    <t>SINAPI 98504</t>
  </si>
  <si>
    <t>SINAPI 92397</t>
  </si>
  <si>
    <t>SINAPI 96529</t>
  </si>
  <si>
    <t>SINAPI 87546</t>
  </si>
  <si>
    <t>SINAPI 87261</t>
  </si>
  <si>
    <t>SINAPI 101747</t>
  </si>
  <si>
    <t>SINAPI 91925</t>
  </si>
  <si>
    <t>SINAPI 91927</t>
  </si>
  <si>
    <t>SINAPI 91929</t>
  </si>
  <si>
    <t>SINAPI 91931</t>
  </si>
  <si>
    <t>SINAPI 91933</t>
  </si>
  <si>
    <t>SINAPI 101938</t>
  </si>
  <si>
    <t>SINAPI 93653</t>
  </si>
  <si>
    <t>SINAPI 93656</t>
  </si>
  <si>
    <t>SINAPI 93657</t>
  </si>
  <si>
    <t>SINAPI 93659</t>
  </si>
  <si>
    <t>SINAPI 101876</t>
  </si>
  <si>
    <t>SINAPI 97606</t>
  </si>
  <si>
    <t>SINAPI 95748</t>
  </si>
  <si>
    <t>SINAPI 97667</t>
  </si>
  <si>
    <t>SINAPI 95760</t>
  </si>
  <si>
    <t>SINAPI 96985</t>
  </si>
  <si>
    <t>SINAPI 99260</t>
  </si>
  <si>
    <t>SINAPI 89512</t>
  </si>
  <si>
    <t>SINAPI 89580</t>
  </si>
  <si>
    <t>SINAPI 98516</t>
  </si>
  <si>
    <t>SINAPI 94231</t>
  </si>
  <si>
    <t>SINAPI 100434</t>
  </si>
  <si>
    <t>SINAPI 94569</t>
  </si>
  <si>
    <t>SINAPI 96112</t>
  </si>
  <si>
    <t>SINAPI 91341</t>
  </si>
  <si>
    <t>SINAPI 86895</t>
  </si>
  <si>
    <t>SINAPI 86906</t>
  </si>
  <si>
    <t>SINAPI 86882</t>
  </si>
  <si>
    <t>SINAPI 89709</t>
  </si>
  <si>
    <t>SINAPI 86931</t>
  </si>
  <si>
    <t>SINAPI 87249</t>
  </si>
  <si>
    <t>SINAPI 87272</t>
  </si>
  <si>
    <t>SINAPI 102220</t>
  </si>
  <si>
    <t>SINAPI 102197</t>
  </si>
  <si>
    <t>SINAPI 93128</t>
  </si>
  <si>
    <t>SINAPI 97593</t>
  </si>
  <si>
    <t>SINAPI 89957</t>
  </si>
  <si>
    <t>SINAPI 95544</t>
  </si>
  <si>
    <t>SINAPI 95545</t>
  </si>
  <si>
    <t>SINAPI 92270</t>
  </si>
  <si>
    <t>SINAPI 92775</t>
  </si>
  <si>
    <t>SINAPI 92777</t>
  </si>
  <si>
    <t>SINAPI 92778</t>
  </si>
  <si>
    <t>SINAPI 94965</t>
  </si>
  <si>
    <t>SINAPI 92873</t>
  </si>
  <si>
    <t>SINAPI 89470</t>
  </si>
  <si>
    <t>SINAPI 101162</t>
  </si>
  <si>
    <t>Custo Unitário (R$)</t>
  </si>
  <si>
    <t>Custo Total (R$)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</si>
  <si>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</si>
  <si>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</si>
  <si>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</si>
  <si>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</si>
  <si>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</si>
  <si>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</si>
  <si>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</si>
  <si>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MÊS 04</t>
  </si>
  <si>
    <t>R$</t>
  </si>
  <si>
    <t>%</t>
  </si>
  <si>
    <t>VALOR DA OBRA</t>
  </si>
  <si>
    <t xml:space="preserve">VALOR ACUMULADO </t>
  </si>
  <si>
    <t>PERCENTUAL DA OBRA</t>
  </si>
  <si>
    <t>SOMATÓRIO ACUMULADO %</t>
  </si>
  <si>
    <t>Revitalização da Praça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</si>
</sst>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1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9" fillId="3" borderId="4" xfId="0" applyNumberFormat="1" applyFont="1" applyFill="1" applyBorder="1" applyAlignment="1" applyProtection="1">
      <alignment vertical="center" wrapText="1"/>
    </xf>
    <xf numFmtId="0" fontId="9" fillId="3" borderId="5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9" fontId="13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left"/>
    </xf>
    <xf numFmtId="10" fontId="4" fillId="0" borderId="1" xfId="0" applyNumberFormat="1" applyFont="1" applyBorder="1" applyAlignment="1" applyProtection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2" fontId="14" fillId="0" borderId="38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2" fontId="14" fillId="0" borderId="34" xfId="1" applyNumberFormat="1" applyFont="1" applyBorder="1" applyAlignment="1">
      <alignment horizontal="center" vertical="center"/>
    </xf>
    <xf numFmtId="2" fontId="14" fillId="0" borderId="24" xfId="1" applyNumberFormat="1" applyFont="1" applyBorder="1" applyAlignment="1">
      <alignment horizontal="center" vertical="center"/>
    </xf>
    <xf numFmtId="2" fontId="14" fillId="0" borderId="5" xfId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2" fontId="14" fillId="0" borderId="38" xfId="1" applyNumberFormat="1" applyFont="1" applyBorder="1" applyAlignment="1">
      <alignment horizontal="center" vertical="center"/>
    </xf>
    <xf numFmtId="2" fontId="14" fillId="0" borderId="39" xfId="1" applyNumberFormat="1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" fontId="14" fillId="0" borderId="34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/>
    </xf>
    <xf numFmtId="4" fontId="4" fillId="0" borderId="11" xfId="0" applyNumberFormat="1" applyFont="1" applyBorder="1" applyAlignment="1">
      <alignment horizontal="left" vertical="center"/>
    </xf>
    <xf numFmtId="10" fontId="4" fillId="0" borderId="13" xfId="0" applyNumberFormat="1" applyFont="1" applyBorder="1" applyAlignment="1">
      <alignment horizontal="left" vertical="center"/>
    </xf>
    <xf numFmtId="10" fontId="4" fillId="0" borderId="1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"/>
  <sheetViews>
    <sheetView showGridLines="0" tabSelected="1" zoomScaleNormal="100" workbookViewId="0">
      <selection activeCell="F12" sqref="F12"/>
    </sheetView>
  </sheetViews>
  <sheetFormatPr defaultRowHeight="15" x14ac:dyDescent="0.25"/>
  <cols>
    <col min="1" max="1" width="13.85546875" customWidth="1"/>
    <col min="2" max="2" width="16.42578125" bestFit="1" customWidth="1"/>
    <col min="3" max="3" width="68.28515625" bestFit="1" customWidth="1"/>
    <col min="4" max="4" width="8" customWidth="1"/>
    <col min="5" max="5" width="10" customWidth="1"/>
    <col min="6" max="6" width="12.5703125" customWidth="1"/>
    <col min="7" max="7" width="11.42578125" customWidth="1"/>
    <col min="8" max="8" width="10.28515625" customWidth="1"/>
    <col min="9" max="9" width="11.42578125" customWidth="1"/>
    <col min="10" max="10" width="10.28515625" style="4" customWidth="1"/>
    <col min="11" max="11" width="10.7109375" style="4" customWidth="1"/>
    <col min="12" max="12" width="11.28515625" style="5" customWidth="1"/>
    <col min="13" max="13" width="11.42578125" style="6" customWidth="1"/>
  </cols>
  <sheetData>
    <row r="1" spans="1:13" ht="27" customHeight="1" x14ac:dyDescent="0.25">
      <c r="A1" s="69" t="s">
        <v>9</v>
      </c>
      <c r="B1" s="69"/>
      <c r="C1" s="69"/>
      <c r="D1" s="69"/>
      <c r="E1" s="69"/>
      <c r="F1" s="69"/>
      <c r="G1" s="69"/>
      <c r="H1" s="11"/>
      <c r="I1" s="11"/>
      <c r="J1" s="11"/>
      <c r="K1" s="11"/>
      <c r="L1" s="11"/>
      <c r="M1" s="11"/>
    </row>
    <row r="2" spans="1:13" ht="18" customHeight="1" x14ac:dyDescent="0.25">
      <c r="A2" s="69"/>
      <c r="B2" s="69"/>
      <c r="C2" s="69"/>
      <c r="D2" s="69"/>
      <c r="E2" s="69"/>
      <c r="F2" s="69"/>
      <c r="G2" s="69"/>
      <c r="H2" s="11"/>
      <c r="I2" s="11"/>
      <c r="J2" s="11"/>
      <c r="K2" s="11"/>
      <c r="L2" s="11"/>
      <c r="M2" s="11"/>
    </row>
    <row r="3" spans="1:13" ht="18" customHeight="1" x14ac:dyDescent="0.25">
      <c r="A3" s="18" t="s">
        <v>10</v>
      </c>
      <c r="B3" s="70" t="s">
        <v>367</v>
      </c>
      <c r="C3" s="70"/>
      <c r="D3" s="70"/>
      <c r="E3" s="70"/>
      <c r="F3" s="70"/>
      <c r="G3" s="70"/>
      <c r="H3" s="12"/>
      <c r="I3" s="11"/>
      <c r="J3" s="11"/>
      <c r="K3" s="11"/>
      <c r="L3" s="11"/>
      <c r="M3" s="11"/>
    </row>
    <row r="4" spans="1:13" ht="18" customHeight="1" x14ac:dyDescent="0.25">
      <c r="A4" s="27" t="s">
        <v>11</v>
      </c>
      <c r="B4" s="71" t="s">
        <v>52</v>
      </c>
      <c r="C4" s="71"/>
      <c r="D4" s="71"/>
      <c r="E4" s="71"/>
      <c r="F4" s="71"/>
      <c r="G4" s="71"/>
      <c r="H4" s="12"/>
      <c r="I4" s="11"/>
      <c r="J4" s="11"/>
      <c r="K4" s="11"/>
      <c r="L4" s="11"/>
      <c r="M4" s="11"/>
    </row>
    <row r="5" spans="1:13" ht="18" customHeight="1" x14ac:dyDescent="0.25">
      <c r="A5" s="27" t="s">
        <v>12</v>
      </c>
      <c r="B5" s="72">
        <f>G176</f>
        <v>0</v>
      </c>
      <c r="C5" s="72"/>
      <c r="D5" s="72"/>
      <c r="E5" s="72"/>
      <c r="F5" s="72"/>
      <c r="G5" s="72"/>
      <c r="H5" s="12"/>
      <c r="I5" s="11"/>
      <c r="J5" s="11"/>
      <c r="K5" s="11"/>
      <c r="L5" s="11"/>
      <c r="M5" s="11"/>
    </row>
    <row r="6" spans="1:13" ht="17.25" customHeight="1" x14ac:dyDescent="0.25">
      <c r="A6" s="27" t="s">
        <v>13</v>
      </c>
      <c r="B6" s="73">
        <v>0.21010000000000001</v>
      </c>
      <c r="C6" s="73"/>
      <c r="D6" s="73"/>
      <c r="E6" s="73"/>
      <c r="F6" s="73"/>
      <c r="G6" s="73"/>
      <c r="H6" s="12"/>
      <c r="I6" s="12"/>
      <c r="J6" s="12"/>
      <c r="K6" s="12"/>
      <c r="L6" s="12"/>
      <c r="M6" s="12"/>
    </row>
    <row r="7" spans="1:13" ht="17.25" customHeight="1" x14ac:dyDescent="0.25">
      <c r="A7" s="27" t="s">
        <v>15</v>
      </c>
      <c r="B7" s="68" t="s">
        <v>248</v>
      </c>
      <c r="C7" s="68"/>
      <c r="D7" s="68"/>
      <c r="E7" s="68"/>
      <c r="F7" s="68"/>
      <c r="G7" s="68"/>
      <c r="H7" s="12"/>
      <c r="I7" s="12"/>
      <c r="J7" s="12"/>
      <c r="K7" s="12"/>
      <c r="L7" s="12"/>
      <c r="M7" s="12"/>
    </row>
    <row r="8" spans="1:13" x14ac:dyDescent="0.25">
      <c r="A8" s="60" t="s">
        <v>5</v>
      </c>
      <c r="B8" s="60" t="s">
        <v>8</v>
      </c>
      <c r="C8" s="60" t="s">
        <v>14</v>
      </c>
      <c r="D8" s="67" t="s">
        <v>0</v>
      </c>
      <c r="E8" s="67" t="s">
        <v>1</v>
      </c>
      <c r="F8" s="65" t="s">
        <v>351</v>
      </c>
      <c r="G8" s="66" t="s">
        <v>352</v>
      </c>
      <c r="H8" s="14"/>
      <c r="I8" s="14"/>
      <c r="J8" s="14"/>
      <c r="K8" s="14"/>
      <c r="L8" s="14"/>
      <c r="M8" s="14"/>
    </row>
    <row r="9" spans="1:13" ht="24" customHeight="1" x14ac:dyDescent="0.25">
      <c r="A9" s="61"/>
      <c r="B9" s="61"/>
      <c r="C9" s="61"/>
      <c r="D9" s="60"/>
      <c r="E9" s="60"/>
      <c r="F9" s="65"/>
      <c r="G9" s="66"/>
      <c r="H9" s="14"/>
      <c r="I9" s="14"/>
      <c r="J9" s="14"/>
      <c r="K9" s="14"/>
      <c r="L9" s="14"/>
      <c r="M9" s="14"/>
    </row>
    <row r="10" spans="1:13" x14ac:dyDescent="0.25">
      <c r="A10" s="49"/>
      <c r="B10" s="50"/>
      <c r="C10" s="50"/>
      <c r="D10" s="50"/>
      <c r="E10" s="50"/>
      <c r="F10" s="50"/>
      <c r="G10" s="51"/>
      <c r="H10" s="14"/>
      <c r="I10" s="14"/>
      <c r="J10" s="14"/>
      <c r="K10" s="14"/>
      <c r="L10" s="14"/>
      <c r="M10" s="14"/>
    </row>
    <row r="11" spans="1:13" x14ac:dyDescent="0.25">
      <c r="A11" s="7">
        <v>1</v>
      </c>
      <c r="B11" s="55" t="s">
        <v>53</v>
      </c>
      <c r="C11" s="56"/>
      <c r="D11" s="8"/>
      <c r="E11" s="9"/>
      <c r="F11" s="3"/>
      <c r="G11" s="1"/>
      <c r="H11" s="14"/>
      <c r="I11" s="14"/>
      <c r="J11" s="14"/>
      <c r="K11" s="14"/>
      <c r="L11" s="14"/>
      <c r="M11" s="14"/>
    </row>
    <row r="12" spans="1:13" x14ac:dyDescent="0.25">
      <c r="A12" s="10" t="s">
        <v>2</v>
      </c>
      <c r="B12" s="10" t="s">
        <v>249</v>
      </c>
      <c r="C12" s="13" t="s">
        <v>250</v>
      </c>
      <c r="D12" s="8" t="s">
        <v>7</v>
      </c>
      <c r="E12" s="9">
        <v>200</v>
      </c>
      <c r="F12" s="3"/>
      <c r="G12" s="1">
        <f t="shared" ref="G12:G18" si="0">ROUND((E12*F12),2)</f>
        <v>0</v>
      </c>
      <c r="H12" s="14"/>
      <c r="I12" s="14"/>
      <c r="J12" s="14"/>
      <c r="K12" s="14"/>
      <c r="L12" s="14"/>
      <c r="M12" s="14"/>
    </row>
    <row r="13" spans="1:13" x14ac:dyDescent="0.25">
      <c r="A13" s="10" t="s">
        <v>3</v>
      </c>
      <c r="B13" s="10" t="s">
        <v>251</v>
      </c>
      <c r="C13" s="13" t="s">
        <v>252</v>
      </c>
      <c r="D13" s="8" t="s">
        <v>7</v>
      </c>
      <c r="E13" s="9">
        <v>10</v>
      </c>
      <c r="F13" s="3"/>
      <c r="G13" s="1">
        <f t="shared" si="0"/>
        <v>0</v>
      </c>
      <c r="H13" s="14"/>
      <c r="I13" s="14"/>
      <c r="J13" s="14"/>
      <c r="K13" s="14"/>
      <c r="L13" s="14"/>
      <c r="M13" s="14"/>
    </row>
    <row r="14" spans="1:13" ht="48" x14ac:dyDescent="0.25">
      <c r="A14" s="10" t="s">
        <v>4</v>
      </c>
      <c r="B14" s="10" t="s">
        <v>287</v>
      </c>
      <c r="C14" s="13" t="s">
        <v>59</v>
      </c>
      <c r="D14" s="8" t="s">
        <v>34</v>
      </c>
      <c r="E14" s="9">
        <v>42</v>
      </c>
      <c r="F14" s="3"/>
      <c r="G14" s="1">
        <f t="shared" si="0"/>
        <v>0</v>
      </c>
      <c r="H14" s="14"/>
      <c r="I14" s="14"/>
      <c r="J14" s="14"/>
      <c r="K14" s="14"/>
      <c r="L14" s="14"/>
      <c r="M14" s="14"/>
    </row>
    <row r="15" spans="1:13" x14ac:dyDescent="0.25">
      <c r="A15" s="10" t="s">
        <v>33</v>
      </c>
      <c r="B15" s="10" t="s">
        <v>253</v>
      </c>
      <c r="C15" s="13" t="s">
        <v>254</v>
      </c>
      <c r="D15" s="8" t="s">
        <v>6</v>
      </c>
      <c r="E15" s="9">
        <v>12.6</v>
      </c>
      <c r="F15" s="3"/>
      <c r="G15" s="1">
        <f t="shared" si="0"/>
        <v>0</v>
      </c>
      <c r="H15" s="14"/>
      <c r="I15" s="14"/>
      <c r="J15" s="14"/>
      <c r="K15" s="14"/>
      <c r="L15" s="14"/>
      <c r="M15" s="14"/>
    </row>
    <row r="16" spans="1:13" ht="36" x14ac:dyDescent="0.25">
      <c r="A16" s="10" t="s">
        <v>190</v>
      </c>
      <c r="B16" s="10" t="s">
        <v>288</v>
      </c>
      <c r="C16" s="13" t="s">
        <v>60</v>
      </c>
      <c r="D16" s="8" t="s">
        <v>7</v>
      </c>
      <c r="E16" s="9">
        <v>14</v>
      </c>
      <c r="F16" s="3"/>
      <c r="G16" s="1">
        <f t="shared" si="0"/>
        <v>0</v>
      </c>
      <c r="H16" s="14"/>
      <c r="I16" s="14"/>
      <c r="J16" s="14"/>
      <c r="K16" s="14"/>
      <c r="L16" s="14"/>
      <c r="M16" s="14"/>
    </row>
    <row r="17" spans="1:13" ht="24" x14ac:dyDescent="0.25">
      <c r="A17" s="10" t="s">
        <v>191</v>
      </c>
      <c r="B17" s="10" t="s">
        <v>289</v>
      </c>
      <c r="C17" s="13" t="s">
        <v>256</v>
      </c>
      <c r="D17" s="8" t="s">
        <v>34</v>
      </c>
      <c r="E17" s="9">
        <v>42</v>
      </c>
      <c r="F17" s="3"/>
      <c r="G17" s="1">
        <f t="shared" si="0"/>
        <v>0</v>
      </c>
      <c r="H17" s="14"/>
      <c r="I17" s="14"/>
      <c r="J17" s="14"/>
      <c r="K17" s="14"/>
      <c r="L17" s="14"/>
      <c r="M17" s="14"/>
    </row>
    <row r="18" spans="1:13" ht="24" x14ac:dyDescent="0.25">
      <c r="A18" s="10" t="s">
        <v>192</v>
      </c>
      <c r="B18" s="10" t="s">
        <v>290</v>
      </c>
      <c r="C18" s="13" t="s">
        <v>255</v>
      </c>
      <c r="D18" s="8" t="s">
        <v>6</v>
      </c>
      <c r="E18" s="9">
        <v>186.14</v>
      </c>
      <c r="F18" s="3"/>
      <c r="G18" s="1">
        <f t="shared" si="0"/>
        <v>0</v>
      </c>
      <c r="H18" s="14"/>
      <c r="I18" s="14"/>
      <c r="J18" s="14"/>
      <c r="K18" s="14"/>
      <c r="L18" s="14"/>
      <c r="M18" s="14"/>
    </row>
    <row r="19" spans="1:13" x14ac:dyDescent="0.25">
      <c r="A19" s="7" t="s">
        <v>193</v>
      </c>
      <c r="B19" s="19" t="s">
        <v>16</v>
      </c>
      <c r="C19" s="20"/>
      <c r="D19" s="20"/>
      <c r="E19" s="1"/>
      <c r="F19" s="3"/>
      <c r="G19" s="21">
        <f>ROUND((SUM(G12:G18)),2)</f>
        <v>0</v>
      </c>
      <c r="H19" s="14"/>
      <c r="I19" s="14"/>
      <c r="J19" s="14"/>
      <c r="K19" s="14"/>
      <c r="L19" s="14"/>
      <c r="M19" s="14"/>
    </row>
    <row r="20" spans="1:13" x14ac:dyDescent="0.25">
      <c r="A20" s="49"/>
      <c r="B20" s="50"/>
      <c r="C20" s="50"/>
      <c r="D20" s="50"/>
      <c r="E20" s="50"/>
      <c r="F20" s="50"/>
      <c r="G20" s="51"/>
      <c r="H20" s="14"/>
      <c r="I20" s="14"/>
      <c r="J20" s="14"/>
      <c r="K20" s="14"/>
      <c r="L20" s="14"/>
      <c r="M20" s="14"/>
    </row>
    <row r="21" spans="1:13" x14ac:dyDescent="0.25">
      <c r="A21" s="7">
        <v>2</v>
      </c>
      <c r="B21" s="55" t="s">
        <v>61</v>
      </c>
      <c r="C21" s="56"/>
      <c r="D21" s="8"/>
      <c r="E21" s="9"/>
      <c r="F21" s="3"/>
      <c r="G21" s="1"/>
      <c r="H21" s="14"/>
      <c r="I21" s="14"/>
      <c r="J21" s="14"/>
      <c r="K21" s="14"/>
      <c r="L21" s="14"/>
      <c r="M21" s="14"/>
    </row>
    <row r="22" spans="1:13" ht="24" x14ac:dyDescent="0.25">
      <c r="A22" s="10" t="s">
        <v>17</v>
      </c>
      <c r="B22" s="10" t="s">
        <v>291</v>
      </c>
      <c r="C22" s="13" t="s">
        <v>64</v>
      </c>
      <c r="D22" s="8" t="s">
        <v>7</v>
      </c>
      <c r="E22" s="9">
        <v>10</v>
      </c>
      <c r="F22" s="3"/>
      <c r="G22" s="1">
        <f t="shared" ref="G22:G28" si="1">ROUND((E22*F22),2)</f>
        <v>0</v>
      </c>
      <c r="H22" s="14"/>
      <c r="I22" s="14"/>
      <c r="J22" s="14"/>
      <c r="K22" s="14"/>
      <c r="L22" s="14"/>
      <c r="M22" s="14"/>
    </row>
    <row r="23" spans="1:13" ht="24" x14ac:dyDescent="0.25">
      <c r="A23" s="10" t="s">
        <v>18</v>
      </c>
      <c r="B23" s="10" t="s">
        <v>292</v>
      </c>
      <c r="C23" s="13" t="s">
        <v>75</v>
      </c>
      <c r="D23" s="8" t="s">
        <v>7</v>
      </c>
      <c r="E23" s="9">
        <v>10</v>
      </c>
      <c r="F23" s="3"/>
      <c r="G23" s="1">
        <f t="shared" si="1"/>
        <v>0</v>
      </c>
      <c r="H23" s="14"/>
      <c r="I23" s="14"/>
      <c r="J23" s="14"/>
      <c r="K23" s="14"/>
      <c r="L23" s="14"/>
      <c r="M23" s="14"/>
    </row>
    <row r="24" spans="1:13" ht="36" x14ac:dyDescent="0.25">
      <c r="A24" s="10" t="s">
        <v>19</v>
      </c>
      <c r="B24" s="10" t="s">
        <v>293</v>
      </c>
      <c r="C24" s="13" t="s">
        <v>257</v>
      </c>
      <c r="D24" s="8" t="s">
        <v>7</v>
      </c>
      <c r="E24" s="9">
        <v>15</v>
      </c>
      <c r="F24" s="3"/>
      <c r="G24" s="1">
        <f t="shared" si="1"/>
        <v>0</v>
      </c>
      <c r="H24" s="14"/>
      <c r="I24" s="14"/>
      <c r="J24" s="14"/>
      <c r="K24" s="14"/>
      <c r="L24" s="14"/>
      <c r="M24" s="14"/>
    </row>
    <row r="25" spans="1:13" ht="36" x14ac:dyDescent="0.25">
      <c r="A25" s="10" t="s">
        <v>54</v>
      </c>
      <c r="B25" s="10" t="s">
        <v>294</v>
      </c>
      <c r="C25" s="13" t="s">
        <v>76</v>
      </c>
      <c r="D25" s="8" t="s">
        <v>6</v>
      </c>
      <c r="E25" s="9">
        <v>157.5</v>
      </c>
      <c r="F25" s="3"/>
      <c r="G25" s="1">
        <f t="shared" si="1"/>
        <v>0</v>
      </c>
      <c r="H25" s="14"/>
      <c r="I25" s="14"/>
      <c r="J25" s="14"/>
      <c r="K25" s="14"/>
      <c r="L25" s="14"/>
      <c r="M25" s="14"/>
    </row>
    <row r="26" spans="1:13" ht="36" x14ac:dyDescent="0.25">
      <c r="A26" s="10" t="s">
        <v>55</v>
      </c>
      <c r="B26" s="10" t="s">
        <v>295</v>
      </c>
      <c r="C26" s="13" t="s">
        <v>65</v>
      </c>
      <c r="D26" s="8" t="s">
        <v>6</v>
      </c>
      <c r="E26" s="9">
        <v>157.5</v>
      </c>
      <c r="F26" s="3"/>
      <c r="G26" s="1">
        <f t="shared" si="1"/>
        <v>0</v>
      </c>
      <c r="H26" s="14"/>
      <c r="I26" s="14"/>
      <c r="J26" s="14"/>
      <c r="K26" s="14"/>
      <c r="L26" s="14"/>
      <c r="M26" s="14"/>
    </row>
    <row r="27" spans="1:13" ht="24" x14ac:dyDescent="0.25">
      <c r="A27" s="10" t="s">
        <v>56</v>
      </c>
      <c r="B27" s="10" t="s">
        <v>296</v>
      </c>
      <c r="C27" s="13" t="s">
        <v>66</v>
      </c>
      <c r="D27" s="8" t="s">
        <v>6</v>
      </c>
      <c r="E27" s="9">
        <v>157.5</v>
      </c>
      <c r="F27" s="3"/>
      <c r="G27" s="1">
        <f t="shared" si="1"/>
        <v>0</v>
      </c>
      <c r="H27" s="14"/>
      <c r="I27" s="14"/>
      <c r="J27" s="14"/>
      <c r="K27" s="14"/>
      <c r="L27" s="14"/>
      <c r="M27" s="14"/>
    </row>
    <row r="28" spans="1:13" ht="30" customHeight="1" x14ac:dyDescent="0.25">
      <c r="A28" s="10" t="s">
        <v>57</v>
      </c>
      <c r="B28" s="10" t="s">
        <v>297</v>
      </c>
      <c r="C28" s="28" t="s">
        <v>67</v>
      </c>
      <c r="D28" s="8" t="s">
        <v>6</v>
      </c>
      <c r="E28" s="9">
        <v>157.5</v>
      </c>
      <c r="F28" s="3"/>
      <c r="G28" s="1">
        <f t="shared" si="1"/>
        <v>0</v>
      </c>
      <c r="H28" s="14"/>
      <c r="I28" s="14"/>
      <c r="J28" s="14"/>
      <c r="K28" s="14"/>
      <c r="L28" s="14"/>
      <c r="M28" s="14"/>
    </row>
    <row r="29" spans="1:13" x14ac:dyDescent="0.25">
      <c r="A29" s="7" t="s">
        <v>58</v>
      </c>
      <c r="B29" s="19" t="s">
        <v>16</v>
      </c>
      <c r="C29" s="20"/>
      <c r="D29" s="20"/>
      <c r="E29" s="1"/>
      <c r="F29" s="3"/>
      <c r="G29" s="21">
        <f>ROUND((SUM(G22:G28)),2)</f>
        <v>0</v>
      </c>
      <c r="H29" s="14"/>
      <c r="I29" s="14"/>
      <c r="J29" s="14"/>
      <c r="K29" s="14"/>
      <c r="L29" s="14"/>
      <c r="M29" s="14"/>
    </row>
    <row r="30" spans="1:13" x14ac:dyDescent="0.25">
      <c r="A30" s="49"/>
      <c r="B30" s="50"/>
      <c r="C30" s="50"/>
      <c r="D30" s="50"/>
      <c r="E30" s="50"/>
      <c r="F30" s="50"/>
      <c r="G30" s="51"/>
      <c r="H30" s="14"/>
      <c r="I30" s="14"/>
      <c r="J30" s="14"/>
      <c r="K30" s="14"/>
      <c r="L30" s="14"/>
      <c r="M30" s="14"/>
    </row>
    <row r="31" spans="1:13" x14ac:dyDescent="0.25">
      <c r="A31" s="7">
        <v>3</v>
      </c>
      <c r="B31" s="55" t="s">
        <v>68</v>
      </c>
      <c r="C31" s="56"/>
      <c r="D31" s="8"/>
      <c r="E31" s="9"/>
      <c r="F31" s="3"/>
      <c r="G31" s="1"/>
      <c r="H31" s="14"/>
      <c r="I31" s="14"/>
      <c r="J31" s="14"/>
      <c r="K31" s="14"/>
      <c r="L31" s="14"/>
      <c r="M31" s="14"/>
    </row>
    <row r="32" spans="1:13" ht="24" x14ac:dyDescent="0.25">
      <c r="A32" s="10" t="s">
        <v>21</v>
      </c>
      <c r="B32" s="10" t="s">
        <v>291</v>
      </c>
      <c r="C32" s="13" t="s">
        <v>64</v>
      </c>
      <c r="D32" s="8" t="s">
        <v>7</v>
      </c>
      <c r="E32" s="9">
        <v>2.4</v>
      </c>
      <c r="F32" s="3"/>
      <c r="G32" s="1">
        <f t="shared" ref="G32:G38" si="2">ROUND((E32*F32),2)</f>
        <v>0</v>
      </c>
      <c r="H32" s="14"/>
      <c r="I32" s="14"/>
      <c r="J32" s="14"/>
      <c r="K32" s="14"/>
      <c r="L32" s="14"/>
      <c r="M32" s="14"/>
    </row>
    <row r="33" spans="1:13" ht="24" x14ac:dyDescent="0.25">
      <c r="A33" s="10" t="s">
        <v>22</v>
      </c>
      <c r="B33" s="10" t="s">
        <v>292</v>
      </c>
      <c r="C33" s="13" t="s">
        <v>75</v>
      </c>
      <c r="D33" s="8" t="s">
        <v>7</v>
      </c>
      <c r="E33" s="9">
        <v>2.4</v>
      </c>
      <c r="F33" s="3"/>
      <c r="G33" s="1">
        <f t="shared" si="2"/>
        <v>0</v>
      </c>
      <c r="H33" s="14"/>
      <c r="I33" s="14"/>
      <c r="J33" s="14"/>
      <c r="K33" s="14"/>
      <c r="L33" s="14"/>
      <c r="M33" s="14"/>
    </row>
    <row r="34" spans="1:13" ht="36" x14ac:dyDescent="0.25">
      <c r="A34" s="10" t="s">
        <v>23</v>
      </c>
      <c r="B34" s="10" t="s">
        <v>293</v>
      </c>
      <c r="C34" s="13" t="s">
        <v>257</v>
      </c>
      <c r="D34" s="8" t="s">
        <v>7</v>
      </c>
      <c r="E34" s="9">
        <v>8.9</v>
      </c>
      <c r="F34" s="3"/>
      <c r="G34" s="1">
        <f t="shared" si="2"/>
        <v>0</v>
      </c>
      <c r="H34" s="14"/>
      <c r="I34" s="14"/>
      <c r="J34" s="14"/>
      <c r="K34" s="14"/>
      <c r="L34" s="14"/>
      <c r="M34" s="14"/>
    </row>
    <row r="35" spans="1:13" ht="36" x14ac:dyDescent="0.25">
      <c r="A35" s="10" t="s">
        <v>24</v>
      </c>
      <c r="B35" s="10" t="s">
        <v>294</v>
      </c>
      <c r="C35" s="13" t="s">
        <v>76</v>
      </c>
      <c r="D35" s="8" t="s">
        <v>6</v>
      </c>
      <c r="E35" s="9">
        <v>49.5</v>
      </c>
      <c r="F35" s="3"/>
      <c r="G35" s="1">
        <f t="shared" si="2"/>
        <v>0</v>
      </c>
      <c r="H35" s="14"/>
      <c r="I35" s="14"/>
      <c r="J35" s="14"/>
      <c r="K35" s="14"/>
      <c r="L35" s="14"/>
      <c r="M35" s="14"/>
    </row>
    <row r="36" spans="1:13" ht="36" x14ac:dyDescent="0.25">
      <c r="A36" s="10" t="s">
        <v>25</v>
      </c>
      <c r="B36" s="10" t="s">
        <v>295</v>
      </c>
      <c r="C36" s="13" t="s">
        <v>65</v>
      </c>
      <c r="D36" s="8" t="s">
        <v>6</v>
      </c>
      <c r="E36" s="9">
        <v>49.5</v>
      </c>
      <c r="F36" s="3"/>
      <c r="G36" s="1">
        <f t="shared" si="2"/>
        <v>0</v>
      </c>
      <c r="H36" s="14"/>
      <c r="I36" s="14"/>
      <c r="J36" s="14"/>
      <c r="K36" s="14"/>
      <c r="L36" s="14"/>
      <c r="M36" s="14"/>
    </row>
    <row r="37" spans="1:13" ht="24" x14ac:dyDescent="0.25">
      <c r="A37" s="10" t="s">
        <v>35</v>
      </c>
      <c r="B37" s="10" t="s">
        <v>296</v>
      </c>
      <c r="C37" s="13" t="s">
        <v>66</v>
      </c>
      <c r="D37" s="8" t="s">
        <v>6</v>
      </c>
      <c r="E37" s="9">
        <v>49.5</v>
      </c>
      <c r="F37" s="3"/>
      <c r="G37" s="1">
        <f t="shared" si="2"/>
        <v>0</v>
      </c>
      <c r="H37" s="14"/>
      <c r="I37" s="14"/>
      <c r="J37" s="14"/>
      <c r="K37" s="14"/>
      <c r="L37" s="14"/>
      <c r="M37" s="14"/>
    </row>
    <row r="38" spans="1:13" ht="36" x14ac:dyDescent="0.25">
      <c r="A38" s="10" t="s">
        <v>62</v>
      </c>
      <c r="B38" s="10" t="s">
        <v>297</v>
      </c>
      <c r="C38" s="28" t="s">
        <v>67</v>
      </c>
      <c r="D38" s="8" t="s">
        <v>6</v>
      </c>
      <c r="E38" s="9">
        <v>49.5</v>
      </c>
      <c r="F38" s="3"/>
      <c r="G38" s="1">
        <f t="shared" si="2"/>
        <v>0</v>
      </c>
      <c r="H38" s="14"/>
      <c r="I38" s="14"/>
      <c r="J38" s="14"/>
      <c r="K38" s="14"/>
      <c r="L38" s="14"/>
      <c r="M38" s="14"/>
    </row>
    <row r="39" spans="1:13" x14ac:dyDescent="0.25">
      <c r="A39" s="7" t="s">
        <v>63</v>
      </c>
      <c r="B39" s="19" t="s">
        <v>16</v>
      </c>
      <c r="C39" s="20"/>
      <c r="D39" s="20"/>
      <c r="E39" s="1"/>
      <c r="F39" s="3"/>
      <c r="G39" s="21">
        <f>ROUND((SUM(G32:G38)),2)</f>
        <v>0</v>
      </c>
      <c r="H39" s="14"/>
      <c r="I39" s="14"/>
      <c r="J39" s="14"/>
      <c r="K39" s="14"/>
      <c r="L39" s="14"/>
      <c r="M39" s="14"/>
    </row>
    <row r="40" spans="1:13" x14ac:dyDescent="0.25">
      <c r="A40" s="52"/>
      <c r="B40" s="53"/>
      <c r="C40" s="53"/>
      <c r="D40" s="53"/>
      <c r="E40" s="53"/>
      <c r="F40" s="53"/>
      <c r="G40" s="54"/>
      <c r="H40" s="14"/>
      <c r="I40" s="14"/>
      <c r="J40" s="14"/>
      <c r="K40" s="14"/>
      <c r="L40" s="14"/>
      <c r="M40" s="14"/>
    </row>
    <row r="41" spans="1:13" ht="15" customHeight="1" x14ac:dyDescent="0.25">
      <c r="A41" s="7">
        <v>4</v>
      </c>
      <c r="B41" s="55" t="s">
        <v>69</v>
      </c>
      <c r="C41" s="56"/>
      <c r="D41" s="8"/>
      <c r="E41" s="9"/>
      <c r="F41" s="3"/>
      <c r="G41" s="1"/>
      <c r="H41" s="14"/>
      <c r="I41" s="14"/>
      <c r="J41" s="14"/>
      <c r="K41" s="14"/>
      <c r="L41" s="14"/>
      <c r="M41" s="14"/>
    </row>
    <row r="42" spans="1:13" x14ac:dyDescent="0.25">
      <c r="A42" s="10" t="s">
        <v>26</v>
      </c>
      <c r="B42" s="10" t="s">
        <v>249</v>
      </c>
      <c r="C42" s="13" t="s">
        <v>250</v>
      </c>
      <c r="D42" s="8" t="s">
        <v>7</v>
      </c>
      <c r="E42" s="9">
        <v>326.47000000000003</v>
      </c>
      <c r="F42" s="3"/>
      <c r="G42" s="1">
        <f>ROUND((E42*F42),2)</f>
        <v>0</v>
      </c>
      <c r="H42" s="14"/>
      <c r="I42" s="14"/>
      <c r="J42" s="15"/>
      <c r="K42" s="15"/>
      <c r="L42" s="16"/>
      <c r="M42" s="17"/>
    </row>
    <row r="43" spans="1:13" x14ac:dyDescent="0.25">
      <c r="A43" s="10" t="s">
        <v>28</v>
      </c>
      <c r="B43" s="10" t="s">
        <v>298</v>
      </c>
      <c r="C43" s="13" t="s">
        <v>70</v>
      </c>
      <c r="D43" s="8" t="s">
        <v>6</v>
      </c>
      <c r="E43" s="9">
        <v>326.47000000000003</v>
      </c>
      <c r="F43" s="3"/>
      <c r="G43" s="1">
        <f>ROUND((E43*F43),2)</f>
        <v>0</v>
      </c>
      <c r="H43" s="14"/>
      <c r="I43" s="14"/>
      <c r="J43" s="15"/>
      <c r="K43" s="15"/>
      <c r="L43" s="16"/>
      <c r="M43" s="17"/>
    </row>
    <row r="44" spans="1:13" x14ac:dyDescent="0.25">
      <c r="A44" s="7" t="s">
        <v>29</v>
      </c>
      <c r="B44" s="19" t="s">
        <v>16</v>
      </c>
      <c r="C44" s="20"/>
      <c r="D44" s="20"/>
      <c r="E44" s="1"/>
      <c r="F44" s="3"/>
      <c r="G44" s="21">
        <f>ROUND((SUM(G42:G43)),2)</f>
        <v>0</v>
      </c>
      <c r="H44" s="14"/>
      <c r="I44" s="14"/>
      <c r="J44" s="15"/>
      <c r="K44" s="15"/>
      <c r="L44" s="16"/>
      <c r="M44" s="17"/>
    </row>
    <row r="45" spans="1:13" x14ac:dyDescent="0.25">
      <c r="A45" s="49"/>
      <c r="B45" s="50"/>
      <c r="C45" s="50"/>
      <c r="D45" s="50"/>
      <c r="E45" s="50"/>
      <c r="F45" s="50"/>
      <c r="G45" s="51"/>
      <c r="H45" s="14"/>
      <c r="I45" s="14"/>
      <c r="J45" s="15"/>
      <c r="K45" s="15"/>
      <c r="L45" s="16"/>
      <c r="M45" s="17"/>
    </row>
    <row r="46" spans="1:13" x14ac:dyDescent="0.25">
      <c r="A46" s="26">
        <v>5</v>
      </c>
      <c r="B46" s="55" t="s">
        <v>71</v>
      </c>
      <c r="C46" s="56"/>
      <c r="D46" s="8"/>
      <c r="E46" s="9"/>
      <c r="F46" s="3"/>
      <c r="G46" s="1"/>
      <c r="H46" s="14"/>
      <c r="I46" s="14"/>
      <c r="J46" s="15"/>
      <c r="K46" s="15"/>
      <c r="L46" s="16"/>
      <c r="M46" s="17"/>
    </row>
    <row r="47" spans="1:13" ht="36" x14ac:dyDescent="0.25">
      <c r="A47" s="22" t="s">
        <v>27</v>
      </c>
      <c r="B47" s="10" t="s">
        <v>299</v>
      </c>
      <c r="C47" s="28" t="s">
        <v>72</v>
      </c>
      <c r="D47" s="8" t="s">
        <v>7</v>
      </c>
      <c r="E47" s="9">
        <v>428.66</v>
      </c>
      <c r="F47" s="3"/>
      <c r="G47" s="1">
        <f>ROUND((E47*F47),2)</f>
        <v>0</v>
      </c>
      <c r="H47" s="14"/>
      <c r="I47" s="14"/>
      <c r="J47" s="15"/>
      <c r="K47" s="15"/>
      <c r="L47" s="16"/>
      <c r="M47" s="17"/>
    </row>
    <row r="48" spans="1:13" x14ac:dyDescent="0.25">
      <c r="A48" s="22" t="s">
        <v>36</v>
      </c>
      <c r="B48" s="10" t="s">
        <v>249</v>
      </c>
      <c r="C48" s="13" t="s">
        <v>250</v>
      </c>
      <c r="D48" s="8" t="s">
        <v>7</v>
      </c>
      <c r="E48" s="9">
        <v>428.66</v>
      </c>
      <c r="F48" s="3"/>
      <c r="G48" s="1">
        <f>ROUND((E48*F48),2)</f>
        <v>0</v>
      </c>
      <c r="H48" s="14"/>
      <c r="I48" s="14"/>
      <c r="J48" s="15"/>
      <c r="K48" s="15"/>
      <c r="L48" s="16"/>
      <c r="M48" s="17"/>
    </row>
    <row r="49" spans="1:13" x14ac:dyDescent="0.25">
      <c r="A49" s="30" t="s">
        <v>30</v>
      </c>
      <c r="B49" s="19" t="s">
        <v>16</v>
      </c>
      <c r="C49" s="20"/>
      <c r="D49" s="20"/>
      <c r="E49" s="1"/>
      <c r="F49" s="3"/>
      <c r="G49" s="21">
        <f>ROUND((SUM(G47:G48)),2)</f>
        <v>0</v>
      </c>
      <c r="H49" s="14"/>
      <c r="I49" s="14"/>
      <c r="J49" s="15"/>
      <c r="K49" s="15"/>
      <c r="L49" s="16"/>
      <c r="M49" s="17"/>
    </row>
    <row r="50" spans="1:13" x14ac:dyDescent="0.25">
      <c r="A50" s="49"/>
      <c r="B50" s="50"/>
      <c r="C50" s="50"/>
      <c r="D50" s="50"/>
      <c r="E50" s="50"/>
      <c r="F50" s="50"/>
      <c r="G50" s="51"/>
      <c r="H50" s="14"/>
      <c r="I50" s="14"/>
      <c r="J50" s="15"/>
      <c r="K50" s="15"/>
      <c r="L50" s="16"/>
      <c r="M50" s="17"/>
    </row>
    <row r="51" spans="1:13" x14ac:dyDescent="0.25">
      <c r="A51" s="7">
        <v>6</v>
      </c>
      <c r="B51" s="55" t="s">
        <v>73</v>
      </c>
      <c r="C51" s="56"/>
      <c r="D51" s="8"/>
      <c r="E51" s="9"/>
      <c r="F51" s="3"/>
      <c r="G51" s="1"/>
      <c r="H51" s="14"/>
      <c r="I51" s="14"/>
      <c r="J51" s="15"/>
      <c r="K51" s="15"/>
      <c r="L51" s="16"/>
      <c r="M51" s="17"/>
    </row>
    <row r="52" spans="1:13" ht="24" x14ac:dyDescent="0.25">
      <c r="A52" s="10" t="s">
        <v>31</v>
      </c>
      <c r="B52" s="10" t="s">
        <v>300</v>
      </c>
      <c r="C52" s="13" t="s">
        <v>74</v>
      </c>
      <c r="D52" s="8" t="s">
        <v>6</v>
      </c>
      <c r="E52" s="9">
        <v>1.5</v>
      </c>
      <c r="F52" s="3"/>
      <c r="G52" s="1">
        <f t="shared" ref="G52:G57" si="3">ROUND((E52*F52),2)</f>
        <v>0</v>
      </c>
      <c r="H52" s="14"/>
      <c r="I52" s="14"/>
      <c r="J52" s="15"/>
      <c r="K52" s="15"/>
      <c r="L52" s="16"/>
      <c r="M52" s="17"/>
    </row>
    <row r="53" spans="1:13" ht="24" x14ac:dyDescent="0.25">
      <c r="A53" s="10" t="s">
        <v>32</v>
      </c>
      <c r="B53" s="10" t="s">
        <v>292</v>
      </c>
      <c r="C53" s="13" t="s">
        <v>75</v>
      </c>
      <c r="D53" s="8" t="s">
        <v>7</v>
      </c>
      <c r="E53" s="9">
        <v>0.75</v>
      </c>
      <c r="F53" s="3"/>
      <c r="G53" s="1">
        <f t="shared" si="3"/>
        <v>0</v>
      </c>
      <c r="H53" s="14"/>
      <c r="I53" s="14"/>
      <c r="J53" s="15"/>
      <c r="K53" s="15"/>
      <c r="L53" s="16"/>
      <c r="M53" s="17"/>
    </row>
    <row r="54" spans="1:13" ht="36" x14ac:dyDescent="0.25">
      <c r="A54" s="10" t="s">
        <v>37</v>
      </c>
      <c r="B54" s="10" t="s">
        <v>294</v>
      </c>
      <c r="C54" s="13" t="s">
        <v>76</v>
      </c>
      <c r="D54" s="8" t="s">
        <v>6</v>
      </c>
      <c r="E54" s="9">
        <v>6.61</v>
      </c>
      <c r="F54" s="3"/>
      <c r="G54" s="1">
        <f t="shared" si="3"/>
        <v>0</v>
      </c>
      <c r="H54" s="14"/>
      <c r="I54" s="14"/>
      <c r="J54" s="15"/>
      <c r="K54" s="15"/>
      <c r="L54" s="16"/>
      <c r="M54" s="17"/>
    </row>
    <row r="55" spans="1:13" ht="48" x14ac:dyDescent="0.25">
      <c r="A55" s="10" t="s">
        <v>194</v>
      </c>
      <c r="B55" s="10" t="s">
        <v>301</v>
      </c>
      <c r="C55" s="13" t="s">
        <v>77</v>
      </c>
      <c r="D55" s="8" t="s">
        <v>6</v>
      </c>
      <c r="E55" s="9">
        <v>6.61</v>
      </c>
      <c r="F55" s="3"/>
      <c r="G55" s="1">
        <f t="shared" si="3"/>
        <v>0</v>
      </c>
      <c r="H55" s="14"/>
      <c r="I55" s="14"/>
      <c r="J55" s="15"/>
      <c r="K55" s="15"/>
      <c r="L55" s="16"/>
      <c r="M55" s="17"/>
    </row>
    <row r="56" spans="1:13" ht="36" x14ac:dyDescent="0.25">
      <c r="A56" s="10" t="s">
        <v>195</v>
      </c>
      <c r="B56" s="10" t="s">
        <v>302</v>
      </c>
      <c r="C56" s="13" t="s">
        <v>78</v>
      </c>
      <c r="D56" s="8" t="s">
        <v>6</v>
      </c>
      <c r="E56" s="9">
        <v>6.61</v>
      </c>
      <c r="F56" s="3"/>
      <c r="G56" s="1">
        <f t="shared" si="3"/>
        <v>0</v>
      </c>
      <c r="H56" s="14"/>
      <c r="I56" s="14"/>
      <c r="J56" s="15"/>
      <c r="K56" s="15"/>
      <c r="L56" s="16"/>
      <c r="M56" s="17"/>
    </row>
    <row r="57" spans="1:13" x14ac:dyDescent="0.25">
      <c r="A57" s="10" t="s">
        <v>196</v>
      </c>
      <c r="B57" s="10" t="s">
        <v>286</v>
      </c>
      <c r="C57" s="13" t="s">
        <v>139</v>
      </c>
      <c r="D57" s="8" t="s">
        <v>79</v>
      </c>
      <c r="E57" s="9">
        <v>1</v>
      </c>
      <c r="F57" s="3"/>
      <c r="G57" s="1">
        <f t="shared" si="3"/>
        <v>0</v>
      </c>
      <c r="H57" s="14"/>
      <c r="I57" s="14"/>
      <c r="J57" s="15"/>
      <c r="K57" s="15"/>
      <c r="L57" s="16"/>
      <c r="M57" s="17"/>
    </row>
    <row r="58" spans="1:13" x14ac:dyDescent="0.25">
      <c r="A58" s="7" t="s">
        <v>197</v>
      </c>
      <c r="B58" s="19" t="s">
        <v>16</v>
      </c>
      <c r="C58" s="20"/>
      <c r="D58" s="20"/>
      <c r="E58" s="1"/>
      <c r="F58" s="3"/>
      <c r="G58" s="21">
        <f>ROUND((SUM(G52:G57)),2)</f>
        <v>0</v>
      </c>
      <c r="H58" s="14"/>
      <c r="I58" s="14"/>
      <c r="J58" s="15"/>
      <c r="K58" s="15"/>
      <c r="L58" s="16"/>
      <c r="M58" s="17"/>
    </row>
    <row r="59" spans="1:13" x14ac:dyDescent="0.25">
      <c r="A59" s="49"/>
      <c r="B59" s="50"/>
      <c r="C59" s="50"/>
      <c r="D59" s="50"/>
      <c r="E59" s="50"/>
      <c r="F59" s="50"/>
      <c r="G59" s="51"/>
      <c r="H59" s="14"/>
      <c r="I59" s="14"/>
      <c r="J59" s="15"/>
      <c r="K59" s="15"/>
      <c r="L59" s="16"/>
      <c r="M59" s="17"/>
    </row>
    <row r="60" spans="1:13" x14ac:dyDescent="0.25">
      <c r="A60" s="7">
        <v>7</v>
      </c>
      <c r="B60" s="55" t="s">
        <v>82</v>
      </c>
      <c r="C60" s="56"/>
      <c r="D60" s="8"/>
      <c r="E60" s="9"/>
      <c r="F60" s="3"/>
      <c r="G60" s="1"/>
      <c r="H60" s="14"/>
      <c r="I60" s="14"/>
      <c r="J60" s="15"/>
      <c r="K60" s="15"/>
      <c r="L60" s="16"/>
      <c r="M60" s="17"/>
    </row>
    <row r="61" spans="1:13" x14ac:dyDescent="0.25">
      <c r="A61" s="10" t="s">
        <v>38</v>
      </c>
      <c r="B61" s="10" t="s">
        <v>286</v>
      </c>
      <c r="C61" s="13" t="s">
        <v>80</v>
      </c>
      <c r="D61" s="8" t="s">
        <v>79</v>
      </c>
      <c r="E61" s="9">
        <v>8</v>
      </c>
      <c r="F61" s="3"/>
      <c r="G61" s="1">
        <f>ROUND((E61*F61),2)</f>
        <v>0</v>
      </c>
      <c r="H61" s="14"/>
      <c r="I61" s="14"/>
      <c r="J61" s="15"/>
      <c r="K61" s="15"/>
      <c r="L61" s="16"/>
      <c r="M61" s="17"/>
    </row>
    <row r="62" spans="1:13" x14ac:dyDescent="0.25">
      <c r="A62" s="10" t="s">
        <v>39</v>
      </c>
      <c r="B62" s="10" t="s">
        <v>286</v>
      </c>
      <c r="C62" s="13" t="s">
        <v>81</v>
      </c>
      <c r="D62" s="8" t="s">
        <v>79</v>
      </c>
      <c r="E62" s="9">
        <v>2</v>
      </c>
      <c r="F62" s="3"/>
      <c r="G62" s="1">
        <f>ROUND((E62*F62),2)</f>
        <v>0</v>
      </c>
      <c r="H62" s="14"/>
      <c r="I62" s="14"/>
      <c r="J62" s="15"/>
      <c r="K62" s="15"/>
      <c r="L62" s="16"/>
      <c r="M62" s="17"/>
    </row>
    <row r="63" spans="1:13" x14ac:dyDescent="0.25">
      <c r="A63" s="7" t="s">
        <v>40</v>
      </c>
      <c r="B63" s="19" t="s">
        <v>16</v>
      </c>
      <c r="C63" s="20"/>
      <c r="D63" s="20"/>
      <c r="E63" s="1"/>
      <c r="F63" s="3"/>
      <c r="G63" s="21">
        <f>ROUND((SUM(G61:G62)),2)</f>
        <v>0</v>
      </c>
      <c r="H63" s="14"/>
      <c r="I63" s="14"/>
      <c r="J63" s="15"/>
      <c r="K63" s="15"/>
      <c r="L63" s="16"/>
      <c r="M63" s="17"/>
    </row>
    <row r="64" spans="1:13" x14ac:dyDescent="0.25">
      <c r="A64" s="7"/>
      <c r="B64" s="55"/>
      <c r="C64" s="57"/>
      <c r="D64" s="56"/>
      <c r="E64" s="1"/>
      <c r="F64" s="3"/>
      <c r="G64" s="21"/>
      <c r="H64" s="14"/>
      <c r="I64" s="14"/>
      <c r="J64" s="15"/>
      <c r="K64" s="15"/>
      <c r="L64" s="16"/>
      <c r="M64" s="17"/>
    </row>
    <row r="65" spans="1:13" x14ac:dyDescent="0.25">
      <c r="A65" s="7">
        <v>8</v>
      </c>
      <c r="B65" s="55" t="s">
        <v>83</v>
      </c>
      <c r="C65" s="56"/>
      <c r="D65" s="8"/>
      <c r="E65" s="9"/>
      <c r="F65" s="3"/>
      <c r="G65" s="1"/>
      <c r="H65" s="14"/>
      <c r="I65" s="14"/>
      <c r="J65" s="15"/>
      <c r="K65" s="15"/>
      <c r="L65" s="16"/>
      <c r="M65" s="17"/>
    </row>
    <row r="66" spans="1:13" x14ac:dyDescent="0.25">
      <c r="A66" s="10" t="s">
        <v>41</v>
      </c>
      <c r="B66" s="10" t="s">
        <v>249</v>
      </c>
      <c r="C66" s="13" t="s">
        <v>250</v>
      </c>
      <c r="D66" s="8" t="s">
        <v>7</v>
      </c>
      <c r="E66" s="9">
        <v>42.51</v>
      </c>
      <c r="F66" s="3"/>
      <c r="G66" s="1">
        <f>ROUND((E66*F66),2)</f>
        <v>0</v>
      </c>
      <c r="H66" s="14"/>
      <c r="I66" s="14"/>
      <c r="J66" s="15"/>
      <c r="K66" s="15"/>
      <c r="L66" s="16"/>
      <c r="M66" s="17"/>
    </row>
    <row r="67" spans="1:13" ht="24" x14ac:dyDescent="0.25">
      <c r="A67" s="10" t="s">
        <v>42</v>
      </c>
      <c r="B67" s="10" t="s">
        <v>303</v>
      </c>
      <c r="C67" s="13" t="s">
        <v>258</v>
      </c>
      <c r="D67" s="8" t="s">
        <v>6</v>
      </c>
      <c r="E67" s="9">
        <v>42.51</v>
      </c>
      <c r="F67" s="3"/>
      <c r="G67" s="1">
        <f>ROUND((E67*F67),2)</f>
        <v>0</v>
      </c>
      <c r="H67" s="14"/>
      <c r="I67" s="14"/>
      <c r="J67" s="15"/>
      <c r="K67" s="15"/>
      <c r="L67" s="16"/>
      <c r="M67" s="17"/>
    </row>
    <row r="68" spans="1:13" x14ac:dyDescent="0.25">
      <c r="A68" s="10" t="s">
        <v>43</v>
      </c>
      <c r="B68" s="10" t="s">
        <v>286</v>
      </c>
      <c r="C68" s="13" t="s">
        <v>87</v>
      </c>
      <c r="D68" s="8" t="s">
        <v>6</v>
      </c>
      <c r="E68" s="9">
        <v>26.51</v>
      </c>
      <c r="F68" s="3"/>
      <c r="G68" s="1">
        <f>ROUND((E68*F68),2)</f>
        <v>0</v>
      </c>
      <c r="H68" s="14"/>
      <c r="I68" s="14"/>
      <c r="J68" s="15"/>
      <c r="K68" s="15"/>
      <c r="L68" s="16"/>
      <c r="M68" s="17"/>
    </row>
    <row r="69" spans="1:13" x14ac:dyDescent="0.25">
      <c r="A69" s="10" t="s">
        <v>198</v>
      </c>
      <c r="B69" s="10" t="s">
        <v>286</v>
      </c>
      <c r="C69" s="13" t="s">
        <v>88</v>
      </c>
      <c r="D69" s="8" t="s">
        <v>6</v>
      </c>
      <c r="E69" s="9">
        <v>16</v>
      </c>
      <c r="F69" s="3"/>
      <c r="G69" s="1">
        <f>ROUND((E69*F69),2)</f>
        <v>0</v>
      </c>
      <c r="H69" s="14"/>
      <c r="I69" s="14"/>
      <c r="J69" s="15"/>
      <c r="K69" s="15"/>
      <c r="L69" s="16"/>
      <c r="M69" s="17"/>
    </row>
    <row r="70" spans="1:13" x14ac:dyDescent="0.25">
      <c r="A70" s="7" t="s">
        <v>199</v>
      </c>
      <c r="B70" s="19" t="s">
        <v>16</v>
      </c>
      <c r="C70" s="20"/>
      <c r="D70" s="20"/>
      <c r="E70" s="1"/>
      <c r="F70" s="3"/>
      <c r="G70" s="21">
        <f>ROUND((SUM(G66:G69)),2)</f>
        <v>0</v>
      </c>
      <c r="H70" s="14"/>
      <c r="I70" s="14"/>
      <c r="J70" s="15"/>
      <c r="K70" s="15"/>
      <c r="L70" s="16"/>
      <c r="M70" s="17"/>
    </row>
    <row r="71" spans="1:13" x14ac:dyDescent="0.25">
      <c r="A71" s="49"/>
      <c r="B71" s="50"/>
      <c r="C71" s="50"/>
      <c r="D71" s="50"/>
      <c r="E71" s="50"/>
      <c r="F71" s="50"/>
      <c r="G71" s="51"/>
      <c r="H71" s="14"/>
      <c r="I71" s="14"/>
      <c r="J71" s="15"/>
      <c r="K71" s="15"/>
      <c r="L71" s="16"/>
      <c r="M71" s="17"/>
    </row>
    <row r="72" spans="1:13" x14ac:dyDescent="0.25">
      <c r="A72" s="7">
        <v>9</v>
      </c>
      <c r="B72" s="55" t="s">
        <v>89</v>
      </c>
      <c r="C72" s="56"/>
      <c r="D72" s="8"/>
      <c r="E72" s="9"/>
      <c r="F72" s="3"/>
      <c r="G72" s="1"/>
      <c r="H72" s="14"/>
      <c r="I72" s="14"/>
      <c r="J72" s="15"/>
      <c r="K72" s="15"/>
      <c r="L72" s="16"/>
      <c r="M72" s="17"/>
    </row>
    <row r="73" spans="1:13" x14ac:dyDescent="0.25">
      <c r="A73" s="10" t="s">
        <v>44</v>
      </c>
      <c r="B73" s="10" t="s">
        <v>259</v>
      </c>
      <c r="C73" s="13" t="s">
        <v>260</v>
      </c>
      <c r="D73" s="8" t="s">
        <v>79</v>
      </c>
      <c r="E73" s="9">
        <v>11</v>
      </c>
      <c r="F73" s="3"/>
      <c r="G73" s="1">
        <f t="shared" ref="G73:G99" si="4">ROUND((E73*F73),2)</f>
        <v>0</v>
      </c>
      <c r="H73" s="14"/>
      <c r="I73" s="14"/>
      <c r="J73" s="15"/>
      <c r="K73" s="15"/>
      <c r="L73" s="16"/>
      <c r="M73" s="17"/>
    </row>
    <row r="74" spans="1:13" ht="24" x14ac:dyDescent="0.25">
      <c r="A74" s="10" t="s">
        <v>45</v>
      </c>
      <c r="B74" s="10" t="s">
        <v>304</v>
      </c>
      <c r="C74" s="13" t="s">
        <v>93</v>
      </c>
      <c r="D74" s="8" t="s">
        <v>34</v>
      </c>
      <c r="E74" s="9">
        <v>100</v>
      </c>
      <c r="F74" s="3"/>
      <c r="G74" s="1">
        <f t="shared" si="4"/>
        <v>0</v>
      </c>
      <c r="H74" s="14"/>
      <c r="I74" s="14"/>
      <c r="J74" s="15"/>
      <c r="K74" s="15"/>
      <c r="L74" s="16"/>
      <c r="M74" s="17"/>
    </row>
    <row r="75" spans="1:13" ht="24" x14ac:dyDescent="0.25">
      <c r="A75" s="10" t="s">
        <v>84</v>
      </c>
      <c r="B75" s="10" t="s">
        <v>305</v>
      </c>
      <c r="C75" s="13" t="s">
        <v>94</v>
      </c>
      <c r="D75" s="8" t="s">
        <v>34</v>
      </c>
      <c r="E75" s="9">
        <v>100</v>
      </c>
      <c r="F75" s="3"/>
      <c r="G75" s="1">
        <f t="shared" si="4"/>
        <v>0</v>
      </c>
      <c r="H75" s="14"/>
      <c r="I75" s="14"/>
      <c r="J75" s="15"/>
      <c r="K75" s="15"/>
      <c r="L75" s="16"/>
      <c r="M75" s="17"/>
    </row>
    <row r="76" spans="1:13" ht="24" x14ac:dyDescent="0.25">
      <c r="A76" s="10" t="s">
        <v>85</v>
      </c>
      <c r="B76" s="10" t="s">
        <v>306</v>
      </c>
      <c r="C76" s="13" t="s">
        <v>95</v>
      </c>
      <c r="D76" s="8" t="s">
        <v>34</v>
      </c>
      <c r="E76" s="9">
        <v>100</v>
      </c>
      <c r="F76" s="3"/>
      <c r="G76" s="1">
        <f t="shared" si="4"/>
        <v>0</v>
      </c>
      <c r="H76" s="14"/>
      <c r="I76" s="14"/>
      <c r="J76" s="15"/>
      <c r="K76" s="15"/>
      <c r="L76" s="16"/>
      <c r="M76" s="17"/>
    </row>
    <row r="77" spans="1:13" ht="24" x14ac:dyDescent="0.25">
      <c r="A77" s="10" t="s">
        <v>86</v>
      </c>
      <c r="B77" s="10" t="s">
        <v>307</v>
      </c>
      <c r="C77" s="13" t="s">
        <v>96</v>
      </c>
      <c r="D77" s="8" t="s">
        <v>34</v>
      </c>
      <c r="E77" s="9">
        <v>100</v>
      </c>
      <c r="F77" s="3"/>
      <c r="G77" s="1">
        <f t="shared" si="4"/>
        <v>0</v>
      </c>
      <c r="H77" s="14"/>
      <c r="I77" s="14"/>
      <c r="J77" s="15"/>
      <c r="K77" s="15"/>
      <c r="L77" s="16"/>
      <c r="M77" s="17"/>
    </row>
    <row r="78" spans="1:13" ht="24" x14ac:dyDescent="0.25">
      <c r="A78" s="10" t="s">
        <v>200</v>
      </c>
      <c r="B78" s="10" t="s">
        <v>308</v>
      </c>
      <c r="C78" s="13" t="s">
        <v>97</v>
      </c>
      <c r="D78" s="8" t="s">
        <v>34</v>
      </c>
      <c r="E78" s="9">
        <v>40</v>
      </c>
      <c r="F78" s="3"/>
      <c r="G78" s="1">
        <f t="shared" si="4"/>
        <v>0</v>
      </c>
      <c r="H78" s="14"/>
      <c r="I78" s="14"/>
      <c r="J78" s="15"/>
      <c r="K78" s="15"/>
      <c r="L78" s="16"/>
      <c r="M78" s="17"/>
    </row>
    <row r="79" spans="1:13" ht="24" x14ac:dyDescent="0.25">
      <c r="A79" s="10" t="s">
        <v>201</v>
      </c>
      <c r="B79" s="10" t="s">
        <v>309</v>
      </c>
      <c r="C79" s="13" t="s">
        <v>261</v>
      </c>
      <c r="D79" s="8" t="s">
        <v>79</v>
      </c>
      <c r="E79" s="9">
        <v>1</v>
      </c>
      <c r="F79" s="3"/>
      <c r="G79" s="1">
        <f t="shared" si="4"/>
        <v>0</v>
      </c>
      <c r="H79" s="14"/>
      <c r="I79" s="14"/>
      <c r="J79" s="15"/>
      <c r="K79" s="15"/>
      <c r="L79" s="16"/>
      <c r="M79" s="17"/>
    </row>
    <row r="80" spans="1:13" ht="24" x14ac:dyDescent="0.25">
      <c r="A80" s="10" t="s">
        <v>202</v>
      </c>
      <c r="B80" s="10" t="s">
        <v>310</v>
      </c>
      <c r="C80" s="13" t="s">
        <v>98</v>
      </c>
      <c r="D80" s="8" t="s">
        <v>79</v>
      </c>
      <c r="E80" s="9">
        <v>1</v>
      </c>
      <c r="F80" s="3"/>
      <c r="G80" s="1">
        <f t="shared" si="4"/>
        <v>0</v>
      </c>
      <c r="H80" s="14"/>
      <c r="I80" s="14"/>
      <c r="J80" s="15"/>
      <c r="K80" s="15"/>
      <c r="L80" s="16"/>
      <c r="M80" s="17"/>
    </row>
    <row r="81" spans="1:13" ht="24" x14ac:dyDescent="0.25">
      <c r="A81" s="10" t="s">
        <v>203</v>
      </c>
      <c r="B81" s="10" t="s">
        <v>311</v>
      </c>
      <c r="C81" s="13" t="s">
        <v>99</v>
      </c>
      <c r="D81" s="8" t="s">
        <v>79</v>
      </c>
      <c r="E81" s="9">
        <v>1</v>
      </c>
      <c r="F81" s="3"/>
      <c r="G81" s="1">
        <f t="shared" si="4"/>
        <v>0</v>
      </c>
      <c r="H81" s="14"/>
      <c r="I81" s="14"/>
      <c r="J81" s="15"/>
      <c r="K81" s="15"/>
      <c r="L81" s="16"/>
      <c r="M81" s="17"/>
    </row>
    <row r="82" spans="1:13" ht="24" x14ac:dyDescent="0.25">
      <c r="A82" s="10" t="s">
        <v>204</v>
      </c>
      <c r="B82" s="10" t="s">
        <v>312</v>
      </c>
      <c r="C82" s="13" t="s">
        <v>100</v>
      </c>
      <c r="D82" s="8" t="s">
        <v>79</v>
      </c>
      <c r="E82" s="9">
        <v>1</v>
      </c>
      <c r="F82" s="3"/>
      <c r="G82" s="1">
        <f t="shared" si="4"/>
        <v>0</v>
      </c>
      <c r="H82" s="14"/>
      <c r="I82" s="14"/>
      <c r="J82" s="15"/>
      <c r="K82" s="15"/>
      <c r="L82" s="16"/>
      <c r="M82" s="17"/>
    </row>
    <row r="83" spans="1:13" ht="24" x14ac:dyDescent="0.25">
      <c r="A83" s="10" t="s">
        <v>205</v>
      </c>
      <c r="B83" s="10" t="s">
        <v>313</v>
      </c>
      <c r="C83" s="13" t="s">
        <v>101</v>
      </c>
      <c r="D83" s="8" t="s">
        <v>79</v>
      </c>
      <c r="E83" s="9">
        <v>2</v>
      </c>
      <c r="F83" s="3"/>
      <c r="G83" s="1">
        <f t="shared" si="4"/>
        <v>0</v>
      </c>
      <c r="H83" s="14"/>
      <c r="I83" s="14"/>
      <c r="J83" s="15"/>
      <c r="K83" s="15"/>
      <c r="L83" s="16"/>
      <c r="M83" s="17"/>
    </row>
    <row r="84" spans="1:13" ht="36" x14ac:dyDescent="0.25">
      <c r="A84" s="10" t="s">
        <v>206</v>
      </c>
      <c r="B84" s="10" t="s">
        <v>314</v>
      </c>
      <c r="C84" s="13" t="s">
        <v>262</v>
      </c>
      <c r="D84" s="8" t="s">
        <v>79</v>
      </c>
      <c r="E84" s="9">
        <v>1</v>
      </c>
      <c r="F84" s="3"/>
      <c r="G84" s="1">
        <f t="shared" si="4"/>
        <v>0</v>
      </c>
      <c r="H84" s="14"/>
      <c r="I84" s="14"/>
      <c r="J84" s="15"/>
      <c r="K84" s="15"/>
      <c r="L84" s="16"/>
      <c r="M84" s="17"/>
    </row>
    <row r="85" spans="1:13" ht="24" x14ac:dyDescent="0.25">
      <c r="A85" s="10" t="s">
        <v>207</v>
      </c>
      <c r="B85" s="10" t="s">
        <v>315</v>
      </c>
      <c r="C85" s="13" t="s">
        <v>102</v>
      </c>
      <c r="D85" s="8" t="s">
        <v>79</v>
      </c>
      <c r="E85" s="9">
        <v>6</v>
      </c>
      <c r="F85" s="3"/>
      <c r="G85" s="1">
        <f t="shared" si="4"/>
        <v>0</v>
      </c>
      <c r="H85" s="14"/>
      <c r="I85" s="14"/>
      <c r="J85" s="15"/>
      <c r="K85" s="15"/>
      <c r="L85" s="16"/>
      <c r="M85" s="17"/>
    </row>
    <row r="86" spans="1:13" ht="36" x14ac:dyDescent="0.25">
      <c r="A86" s="10" t="s">
        <v>208</v>
      </c>
      <c r="B86" s="10" t="s">
        <v>316</v>
      </c>
      <c r="C86" s="13" t="s">
        <v>105</v>
      </c>
      <c r="D86" s="8" t="s">
        <v>34</v>
      </c>
      <c r="E86" s="9">
        <v>7</v>
      </c>
      <c r="F86" s="3"/>
      <c r="G86" s="1">
        <f t="shared" si="4"/>
        <v>0</v>
      </c>
      <c r="H86" s="14"/>
      <c r="I86" s="14"/>
      <c r="J86" s="15"/>
      <c r="K86" s="15"/>
      <c r="L86" s="16"/>
      <c r="M86" s="17"/>
    </row>
    <row r="87" spans="1:13" ht="24" x14ac:dyDescent="0.25">
      <c r="A87" s="10" t="s">
        <v>209</v>
      </c>
      <c r="B87" s="10" t="s">
        <v>317</v>
      </c>
      <c r="C87" s="13" t="s">
        <v>104</v>
      </c>
      <c r="D87" s="8" t="s">
        <v>34</v>
      </c>
      <c r="E87" s="9">
        <v>120</v>
      </c>
      <c r="F87" s="3"/>
      <c r="G87" s="1">
        <f t="shared" si="4"/>
        <v>0</v>
      </c>
      <c r="H87" s="14"/>
      <c r="I87" s="14"/>
      <c r="J87" s="15"/>
      <c r="K87" s="15"/>
      <c r="L87" s="16"/>
      <c r="M87" s="17"/>
    </row>
    <row r="88" spans="1:13" ht="36" x14ac:dyDescent="0.25">
      <c r="A88" s="10" t="s">
        <v>210</v>
      </c>
      <c r="B88" s="10" t="s">
        <v>318</v>
      </c>
      <c r="C88" s="13" t="s">
        <v>106</v>
      </c>
      <c r="D88" s="8" t="s">
        <v>79</v>
      </c>
      <c r="E88" s="9">
        <v>2</v>
      </c>
      <c r="F88" s="3"/>
      <c r="G88" s="1">
        <f t="shared" si="4"/>
        <v>0</v>
      </c>
      <c r="H88" s="14"/>
      <c r="I88" s="14"/>
      <c r="J88" s="15"/>
      <c r="K88" s="15"/>
      <c r="L88" s="16"/>
      <c r="M88" s="17"/>
    </row>
    <row r="89" spans="1:13" x14ac:dyDescent="0.25">
      <c r="A89" s="10" t="s">
        <v>211</v>
      </c>
      <c r="B89" s="10" t="s">
        <v>107</v>
      </c>
      <c r="C89" s="13" t="s">
        <v>108</v>
      </c>
      <c r="D89" s="8" t="s">
        <v>79</v>
      </c>
      <c r="E89" s="9">
        <v>1</v>
      </c>
      <c r="F89" s="3"/>
      <c r="G89" s="1">
        <f t="shared" si="4"/>
        <v>0</v>
      </c>
      <c r="H89" s="14"/>
      <c r="I89" s="14"/>
      <c r="J89" s="15"/>
      <c r="K89" s="15"/>
      <c r="L89" s="16"/>
      <c r="M89" s="17"/>
    </row>
    <row r="90" spans="1:13" x14ac:dyDescent="0.25">
      <c r="A90" s="10" t="s">
        <v>212</v>
      </c>
      <c r="B90" s="10" t="s">
        <v>109</v>
      </c>
      <c r="C90" s="13" t="s">
        <v>110</v>
      </c>
      <c r="D90" s="8" t="s">
        <v>79</v>
      </c>
      <c r="E90" s="9">
        <v>1</v>
      </c>
      <c r="F90" s="3"/>
      <c r="G90" s="1">
        <f t="shared" si="4"/>
        <v>0</v>
      </c>
      <c r="H90" s="14"/>
      <c r="I90" s="14"/>
      <c r="J90" s="15"/>
      <c r="K90" s="15"/>
      <c r="L90" s="16"/>
      <c r="M90" s="17"/>
    </row>
    <row r="91" spans="1:13" x14ac:dyDescent="0.25">
      <c r="A91" s="10" t="s">
        <v>213</v>
      </c>
      <c r="B91" s="10" t="s">
        <v>111</v>
      </c>
      <c r="C91" s="13" t="s">
        <v>112</v>
      </c>
      <c r="D91" s="8" t="s">
        <v>79</v>
      </c>
      <c r="E91" s="9">
        <v>2</v>
      </c>
      <c r="F91" s="3"/>
      <c r="G91" s="1">
        <f t="shared" si="4"/>
        <v>0</v>
      </c>
      <c r="H91" s="14"/>
      <c r="I91" s="14"/>
      <c r="J91" s="15"/>
      <c r="K91" s="15"/>
      <c r="L91" s="16"/>
      <c r="M91" s="17"/>
    </row>
    <row r="92" spans="1:13" x14ac:dyDescent="0.25">
      <c r="A92" s="10" t="s">
        <v>214</v>
      </c>
      <c r="B92" s="10" t="s">
        <v>113</v>
      </c>
      <c r="C92" s="13" t="s">
        <v>114</v>
      </c>
      <c r="D92" s="8" t="s">
        <v>79</v>
      </c>
      <c r="E92" s="9">
        <v>2</v>
      </c>
      <c r="F92" s="3"/>
      <c r="G92" s="1">
        <f t="shared" si="4"/>
        <v>0</v>
      </c>
      <c r="H92" s="14"/>
      <c r="I92" s="14"/>
      <c r="J92" s="15"/>
      <c r="K92" s="15"/>
      <c r="L92" s="16"/>
      <c r="M92" s="17"/>
    </row>
    <row r="93" spans="1:13" x14ac:dyDescent="0.25">
      <c r="A93" s="10" t="s">
        <v>215</v>
      </c>
      <c r="B93" s="10" t="s">
        <v>115</v>
      </c>
      <c r="C93" s="13" t="s">
        <v>116</v>
      </c>
      <c r="D93" s="8" t="s">
        <v>79</v>
      </c>
      <c r="E93" s="9">
        <v>1</v>
      </c>
      <c r="F93" s="3"/>
      <c r="G93" s="1">
        <f t="shared" si="4"/>
        <v>0</v>
      </c>
      <c r="H93" s="14"/>
      <c r="I93" s="14"/>
      <c r="J93" s="15"/>
      <c r="K93" s="15"/>
      <c r="L93" s="16"/>
      <c r="M93" s="17"/>
    </row>
    <row r="94" spans="1:13" x14ac:dyDescent="0.25">
      <c r="A94" s="10" t="s">
        <v>216</v>
      </c>
      <c r="B94" s="10" t="s">
        <v>117</v>
      </c>
      <c r="C94" s="13" t="s">
        <v>118</v>
      </c>
      <c r="D94" s="8" t="s">
        <v>79</v>
      </c>
      <c r="E94" s="9">
        <v>1</v>
      </c>
      <c r="F94" s="3"/>
      <c r="G94" s="1">
        <f t="shared" si="4"/>
        <v>0</v>
      </c>
      <c r="H94" s="14"/>
      <c r="I94" s="14"/>
      <c r="J94" s="15"/>
      <c r="K94" s="15"/>
      <c r="L94" s="16"/>
      <c r="M94" s="17"/>
    </row>
    <row r="95" spans="1:13" x14ac:dyDescent="0.25">
      <c r="A95" s="10" t="s">
        <v>217</v>
      </c>
      <c r="B95" s="10" t="s">
        <v>119</v>
      </c>
      <c r="C95" s="13" t="s">
        <v>120</v>
      </c>
      <c r="D95" s="8" t="s">
        <v>34</v>
      </c>
      <c r="E95" s="9">
        <v>65</v>
      </c>
      <c r="F95" s="3"/>
      <c r="G95" s="1">
        <f t="shared" si="4"/>
        <v>0</v>
      </c>
      <c r="H95" s="14"/>
      <c r="I95" s="14"/>
      <c r="J95" s="15"/>
      <c r="K95" s="15"/>
      <c r="L95" s="16"/>
      <c r="M95" s="17"/>
    </row>
    <row r="96" spans="1:13" x14ac:dyDescent="0.25">
      <c r="A96" s="10" t="s">
        <v>218</v>
      </c>
      <c r="B96" s="10" t="s">
        <v>286</v>
      </c>
      <c r="C96" s="13" t="s">
        <v>132</v>
      </c>
      <c r="D96" s="8" t="s">
        <v>79</v>
      </c>
      <c r="E96" s="9">
        <v>9</v>
      </c>
      <c r="F96" s="3"/>
      <c r="G96" s="1">
        <f t="shared" si="4"/>
        <v>0</v>
      </c>
      <c r="H96" s="14"/>
      <c r="I96" s="14"/>
      <c r="J96" s="15"/>
      <c r="K96" s="15"/>
      <c r="L96" s="16"/>
      <c r="M96" s="17"/>
    </row>
    <row r="97" spans="1:13" x14ac:dyDescent="0.25">
      <c r="A97" s="10" t="s">
        <v>219</v>
      </c>
      <c r="B97" s="10" t="s">
        <v>121</v>
      </c>
      <c r="C97" s="13" t="s">
        <v>122</v>
      </c>
      <c r="D97" s="8" t="s">
        <v>79</v>
      </c>
      <c r="E97" s="9">
        <v>3</v>
      </c>
      <c r="F97" s="3"/>
      <c r="G97" s="1">
        <f t="shared" si="4"/>
        <v>0</v>
      </c>
      <c r="H97" s="14"/>
      <c r="I97" s="14"/>
      <c r="J97" s="15"/>
      <c r="K97" s="15"/>
      <c r="L97" s="16"/>
      <c r="M97" s="17"/>
    </row>
    <row r="98" spans="1:13" x14ac:dyDescent="0.25">
      <c r="A98" s="10" t="s">
        <v>220</v>
      </c>
      <c r="B98" s="10" t="s">
        <v>123</v>
      </c>
      <c r="C98" s="13" t="s">
        <v>124</v>
      </c>
      <c r="D98" s="8" t="s">
        <v>79</v>
      </c>
      <c r="E98" s="9">
        <v>6</v>
      </c>
      <c r="F98" s="3"/>
      <c r="G98" s="1">
        <f t="shared" si="4"/>
        <v>0</v>
      </c>
      <c r="H98" s="14"/>
      <c r="I98" s="14"/>
      <c r="J98" s="15"/>
      <c r="K98" s="15"/>
      <c r="L98" s="16"/>
      <c r="M98" s="17"/>
    </row>
    <row r="99" spans="1:13" ht="24" x14ac:dyDescent="0.25">
      <c r="A99" s="10" t="s">
        <v>221</v>
      </c>
      <c r="B99" s="10" t="s">
        <v>319</v>
      </c>
      <c r="C99" s="13" t="s">
        <v>103</v>
      </c>
      <c r="D99" s="8" t="s">
        <v>79</v>
      </c>
      <c r="E99" s="9">
        <v>2</v>
      </c>
      <c r="F99" s="3"/>
      <c r="G99" s="1">
        <f t="shared" si="4"/>
        <v>0</v>
      </c>
      <c r="H99" s="14"/>
      <c r="I99" s="14"/>
      <c r="J99" s="15"/>
      <c r="K99" s="15"/>
      <c r="L99" s="16"/>
      <c r="M99" s="17"/>
    </row>
    <row r="100" spans="1:13" x14ac:dyDescent="0.25">
      <c r="A100" s="7" t="s">
        <v>222</v>
      </c>
      <c r="B100" s="19" t="s">
        <v>16</v>
      </c>
      <c r="C100" s="20"/>
      <c r="D100" s="20"/>
      <c r="E100" s="1"/>
      <c r="F100" s="3"/>
      <c r="G100" s="21">
        <f>ROUND((SUM(G73:G99)),2)</f>
        <v>0</v>
      </c>
      <c r="H100" s="14"/>
      <c r="I100" s="14"/>
      <c r="J100" s="15"/>
      <c r="K100" s="15"/>
      <c r="L100" s="16"/>
      <c r="M100" s="17"/>
    </row>
    <row r="101" spans="1:13" x14ac:dyDescent="0.25">
      <c r="A101" s="49"/>
      <c r="B101" s="50"/>
      <c r="C101" s="50"/>
      <c r="D101" s="50"/>
      <c r="E101" s="50"/>
      <c r="F101" s="50"/>
      <c r="G101" s="51"/>
      <c r="H101" s="14"/>
      <c r="I101" s="14"/>
      <c r="J101" s="15"/>
      <c r="K101" s="15"/>
      <c r="L101" s="16"/>
      <c r="M101" s="17"/>
    </row>
    <row r="102" spans="1:13" x14ac:dyDescent="0.25">
      <c r="A102" s="7">
        <v>10</v>
      </c>
      <c r="B102" s="55" t="s">
        <v>126</v>
      </c>
      <c r="C102" s="56"/>
      <c r="D102" s="8"/>
      <c r="E102" s="9"/>
      <c r="F102" s="3"/>
      <c r="G102" s="1"/>
      <c r="H102" s="14"/>
      <c r="I102" s="14"/>
      <c r="J102" s="15"/>
      <c r="K102" s="15"/>
      <c r="L102" s="16"/>
      <c r="M102" s="17"/>
    </row>
    <row r="103" spans="1:13" x14ac:dyDescent="0.25">
      <c r="A103" s="10" t="s">
        <v>46</v>
      </c>
      <c r="B103" s="10" t="s">
        <v>263</v>
      </c>
      <c r="C103" s="13" t="s">
        <v>264</v>
      </c>
      <c r="D103" s="8" t="s">
        <v>79</v>
      </c>
      <c r="E103" s="9">
        <v>4</v>
      </c>
      <c r="F103" s="3"/>
      <c r="G103" s="1">
        <f>ROUND((E103*F103),2)</f>
        <v>0</v>
      </c>
      <c r="H103" s="14"/>
      <c r="I103" s="14"/>
      <c r="J103" s="15"/>
      <c r="K103" s="15"/>
      <c r="L103" s="16"/>
      <c r="M103" s="17"/>
    </row>
    <row r="104" spans="1:13" ht="36" x14ac:dyDescent="0.25">
      <c r="A104" s="10" t="s">
        <v>47</v>
      </c>
      <c r="B104" s="10" t="s">
        <v>320</v>
      </c>
      <c r="C104" s="13" t="s">
        <v>265</v>
      </c>
      <c r="D104" s="8" t="s">
        <v>79</v>
      </c>
      <c r="E104" s="9">
        <v>7</v>
      </c>
      <c r="F104" s="3"/>
      <c r="G104" s="1">
        <f>ROUND((E104*F104),2)</f>
        <v>0</v>
      </c>
      <c r="H104" s="14"/>
      <c r="I104" s="14"/>
      <c r="J104" s="15"/>
      <c r="K104" s="15"/>
      <c r="L104" s="16"/>
      <c r="M104" s="17"/>
    </row>
    <row r="105" spans="1:13" ht="24" x14ac:dyDescent="0.25">
      <c r="A105" s="10" t="s">
        <v>92</v>
      </c>
      <c r="B105" s="10" t="s">
        <v>321</v>
      </c>
      <c r="C105" s="13" t="s">
        <v>266</v>
      </c>
      <c r="D105" s="8" t="s">
        <v>34</v>
      </c>
      <c r="E105" s="9">
        <v>53</v>
      </c>
      <c r="F105" s="3"/>
      <c r="G105" s="1">
        <f>ROUND((E105*F105),2)</f>
        <v>0</v>
      </c>
      <c r="H105" s="14"/>
      <c r="I105" s="14"/>
      <c r="J105" s="15"/>
      <c r="K105" s="15"/>
      <c r="L105" s="16"/>
      <c r="M105" s="17"/>
    </row>
    <row r="106" spans="1:13" ht="24" x14ac:dyDescent="0.25">
      <c r="A106" s="10" t="s">
        <v>91</v>
      </c>
      <c r="B106" s="10" t="s">
        <v>322</v>
      </c>
      <c r="C106" s="13" t="s">
        <v>130</v>
      </c>
      <c r="D106" s="8" t="s">
        <v>34</v>
      </c>
      <c r="E106" s="9">
        <v>26</v>
      </c>
      <c r="F106" s="3"/>
      <c r="G106" s="1">
        <f>ROUND((E106*F106),2)</f>
        <v>0</v>
      </c>
      <c r="H106" s="14"/>
      <c r="I106" s="14"/>
      <c r="J106" s="15"/>
      <c r="K106" s="15"/>
      <c r="L106" s="16"/>
      <c r="M106" s="17"/>
    </row>
    <row r="107" spans="1:13" x14ac:dyDescent="0.25">
      <c r="A107" s="7" t="s">
        <v>90</v>
      </c>
      <c r="B107" s="19" t="s">
        <v>16</v>
      </c>
      <c r="C107" s="20"/>
      <c r="D107" s="20"/>
      <c r="E107" s="1"/>
      <c r="F107" s="3"/>
      <c r="G107" s="21">
        <f>ROUND((SUM(G103:G106)),2)</f>
        <v>0</v>
      </c>
      <c r="H107" s="14"/>
      <c r="I107" s="14"/>
      <c r="J107" s="15"/>
      <c r="K107" s="15"/>
      <c r="L107" s="16"/>
      <c r="M107" s="17"/>
    </row>
    <row r="108" spans="1:13" x14ac:dyDescent="0.25">
      <c r="A108" s="49"/>
      <c r="B108" s="50"/>
      <c r="C108" s="50"/>
      <c r="D108" s="50"/>
      <c r="E108" s="50"/>
      <c r="F108" s="50"/>
      <c r="G108" s="51"/>
      <c r="H108" s="14"/>
      <c r="I108" s="14"/>
      <c r="J108" s="15"/>
      <c r="K108" s="15"/>
      <c r="L108" s="16"/>
      <c r="M108" s="17"/>
    </row>
    <row r="109" spans="1:13" x14ac:dyDescent="0.25">
      <c r="A109" s="7">
        <v>11</v>
      </c>
      <c r="B109" s="55" t="s">
        <v>125</v>
      </c>
      <c r="C109" s="56"/>
      <c r="D109" s="8"/>
      <c r="E109" s="9"/>
      <c r="F109" s="3"/>
      <c r="G109" s="1"/>
      <c r="H109" s="14"/>
      <c r="I109" s="14"/>
      <c r="J109" s="15"/>
      <c r="K109" s="15"/>
      <c r="L109" s="16"/>
      <c r="M109" s="17"/>
    </row>
    <row r="110" spans="1:13" ht="24" x14ac:dyDescent="0.25">
      <c r="A110" s="10" t="s">
        <v>48</v>
      </c>
      <c r="B110" s="10" t="s">
        <v>323</v>
      </c>
      <c r="C110" s="13" t="s">
        <v>131</v>
      </c>
      <c r="D110" s="8" t="s">
        <v>79</v>
      </c>
      <c r="E110" s="9">
        <v>4</v>
      </c>
      <c r="F110" s="3"/>
      <c r="G110" s="1">
        <f>ROUND((E110*F110),2)</f>
        <v>0</v>
      </c>
      <c r="H110" s="14"/>
      <c r="I110" s="14"/>
      <c r="J110" s="15"/>
      <c r="K110" s="15"/>
      <c r="L110" s="16"/>
      <c r="M110" s="17"/>
    </row>
    <row r="111" spans="1:13" x14ac:dyDescent="0.25">
      <c r="A111" s="7" t="s">
        <v>49</v>
      </c>
      <c r="B111" s="19" t="s">
        <v>16</v>
      </c>
      <c r="C111" s="20"/>
      <c r="D111" s="20"/>
      <c r="E111" s="1"/>
      <c r="F111" s="3"/>
      <c r="G111" s="21">
        <f>ROUND((SUM(G110:G110)),2)</f>
        <v>0</v>
      </c>
      <c r="H111" s="14"/>
      <c r="I111" s="14"/>
      <c r="J111" s="15"/>
      <c r="K111" s="15"/>
      <c r="L111" s="16"/>
      <c r="M111" s="17"/>
    </row>
    <row r="112" spans="1:13" x14ac:dyDescent="0.25">
      <c r="A112" s="49"/>
      <c r="B112" s="50"/>
      <c r="C112" s="50"/>
      <c r="D112" s="50"/>
      <c r="E112" s="50"/>
      <c r="F112" s="50"/>
      <c r="G112" s="51"/>
      <c r="H112" s="14"/>
      <c r="I112" s="14"/>
      <c r="J112" s="15"/>
      <c r="K112" s="15"/>
      <c r="L112" s="16"/>
      <c r="M112" s="17"/>
    </row>
    <row r="113" spans="1:13" x14ac:dyDescent="0.25">
      <c r="A113" s="7">
        <v>12</v>
      </c>
      <c r="B113" s="55" t="s">
        <v>127</v>
      </c>
      <c r="C113" s="56"/>
      <c r="D113" s="8"/>
      <c r="E113" s="9"/>
      <c r="F113" s="3"/>
      <c r="G113" s="1"/>
      <c r="H113" s="14"/>
      <c r="I113" s="14"/>
      <c r="J113" s="15"/>
      <c r="K113" s="15"/>
      <c r="L113" s="16"/>
      <c r="M113" s="17"/>
    </row>
    <row r="114" spans="1:13" ht="36" x14ac:dyDescent="0.25">
      <c r="A114" s="10" t="s">
        <v>50</v>
      </c>
      <c r="B114" s="10" t="s">
        <v>325</v>
      </c>
      <c r="C114" s="13" t="s">
        <v>161</v>
      </c>
      <c r="D114" s="8" t="s">
        <v>34</v>
      </c>
      <c r="E114" s="9">
        <v>6</v>
      </c>
      <c r="F114" s="3"/>
      <c r="G114" s="1">
        <f t="shared" ref="G114:G136" si="5">ROUND((E114*F114),2)</f>
        <v>0</v>
      </c>
      <c r="H114" s="14"/>
      <c r="I114" s="14"/>
      <c r="J114" s="15"/>
      <c r="K114" s="15"/>
      <c r="L114" s="16"/>
      <c r="M114" s="17"/>
    </row>
    <row r="115" spans="1:13" ht="24" x14ac:dyDescent="0.25">
      <c r="A115" s="10" t="s">
        <v>51</v>
      </c>
      <c r="B115" s="10" t="s">
        <v>324</v>
      </c>
      <c r="C115" s="13" t="s">
        <v>162</v>
      </c>
      <c r="D115" s="8" t="s">
        <v>34</v>
      </c>
      <c r="E115" s="9">
        <v>5</v>
      </c>
      <c r="F115" s="3"/>
      <c r="G115" s="1">
        <f t="shared" si="5"/>
        <v>0</v>
      </c>
      <c r="H115" s="14"/>
      <c r="I115" s="14"/>
      <c r="J115" s="15"/>
      <c r="K115" s="15"/>
      <c r="L115" s="16"/>
      <c r="M115" s="17"/>
    </row>
    <row r="116" spans="1:13" x14ac:dyDescent="0.25">
      <c r="A116" s="10" t="s">
        <v>223</v>
      </c>
      <c r="B116" s="10" t="s">
        <v>166</v>
      </c>
      <c r="C116" s="13" t="s">
        <v>163</v>
      </c>
      <c r="D116" s="8" t="s">
        <v>6</v>
      </c>
      <c r="E116" s="9">
        <v>30</v>
      </c>
      <c r="F116" s="3"/>
      <c r="G116" s="1">
        <f t="shared" si="5"/>
        <v>0</v>
      </c>
      <c r="H116" s="14"/>
      <c r="I116" s="14"/>
      <c r="J116" s="15"/>
      <c r="K116" s="15"/>
      <c r="L116" s="16"/>
      <c r="M116" s="17"/>
    </row>
    <row r="117" spans="1:13" ht="24" x14ac:dyDescent="0.25">
      <c r="A117" s="10" t="s">
        <v>224</v>
      </c>
      <c r="B117" s="10" t="s">
        <v>326</v>
      </c>
      <c r="C117" s="13" t="s">
        <v>167</v>
      </c>
      <c r="D117" s="8" t="s">
        <v>6</v>
      </c>
      <c r="E117" s="9">
        <v>1.44</v>
      </c>
      <c r="F117" s="3"/>
      <c r="G117" s="1">
        <f t="shared" si="5"/>
        <v>0</v>
      </c>
      <c r="H117" s="14"/>
      <c r="I117" s="14"/>
      <c r="J117" s="15"/>
      <c r="K117" s="15"/>
      <c r="L117" s="16"/>
      <c r="M117" s="17"/>
    </row>
    <row r="118" spans="1:13" ht="24" x14ac:dyDescent="0.25">
      <c r="A118" s="10" t="s">
        <v>225</v>
      </c>
      <c r="B118" s="10" t="s">
        <v>327</v>
      </c>
      <c r="C118" s="13" t="s">
        <v>169</v>
      </c>
      <c r="D118" s="8" t="s">
        <v>6</v>
      </c>
      <c r="E118" s="9">
        <v>18</v>
      </c>
      <c r="F118" s="3"/>
      <c r="G118" s="1">
        <f t="shared" si="5"/>
        <v>0</v>
      </c>
      <c r="H118" s="14"/>
      <c r="I118" s="14"/>
      <c r="J118" s="15"/>
      <c r="K118" s="15"/>
      <c r="L118" s="16"/>
      <c r="M118" s="17"/>
    </row>
    <row r="119" spans="1:13" ht="24" x14ac:dyDescent="0.25">
      <c r="A119" s="10" t="s">
        <v>226</v>
      </c>
      <c r="B119" s="10" t="s">
        <v>328</v>
      </c>
      <c r="C119" s="13" t="s">
        <v>171</v>
      </c>
      <c r="D119" s="8" t="s">
        <v>6</v>
      </c>
      <c r="E119" s="9">
        <v>6.72</v>
      </c>
      <c r="F119" s="3"/>
      <c r="G119" s="1">
        <f t="shared" si="5"/>
        <v>0</v>
      </c>
      <c r="H119" s="14"/>
      <c r="I119" s="14"/>
      <c r="J119" s="15"/>
      <c r="K119" s="15"/>
      <c r="L119" s="16"/>
      <c r="M119" s="17"/>
    </row>
    <row r="120" spans="1:13" ht="24" x14ac:dyDescent="0.25">
      <c r="A120" s="10" t="s">
        <v>227</v>
      </c>
      <c r="B120" s="10" t="s">
        <v>329</v>
      </c>
      <c r="C120" s="13" t="s">
        <v>173</v>
      </c>
      <c r="D120" s="8" t="s">
        <v>79</v>
      </c>
      <c r="E120" s="9">
        <v>4</v>
      </c>
      <c r="F120" s="3"/>
      <c r="G120" s="1">
        <f t="shared" si="5"/>
        <v>0</v>
      </c>
      <c r="H120" s="14"/>
      <c r="I120" s="14"/>
      <c r="J120" s="15"/>
      <c r="K120" s="15"/>
      <c r="L120" s="16"/>
      <c r="M120" s="17"/>
    </row>
    <row r="121" spans="1:13" ht="24" x14ac:dyDescent="0.25">
      <c r="A121" s="10" t="s">
        <v>228</v>
      </c>
      <c r="B121" s="10" t="s">
        <v>330</v>
      </c>
      <c r="C121" s="28" t="s">
        <v>175</v>
      </c>
      <c r="D121" s="8" t="s">
        <v>79</v>
      </c>
      <c r="E121" s="9">
        <v>4</v>
      </c>
      <c r="F121" s="3"/>
      <c r="G121" s="1">
        <f t="shared" si="5"/>
        <v>0</v>
      </c>
      <c r="H121" s="14"/>
      <c r="I121" s="14"/>
      <c r="J121" s="15"/>
      <c r="K121" s="15"/>
      <c r="L121" s="16"/>
      <c r="M121" s="17"/>
    </row>
    <row r="122" spans="1:13" ht="24" x14ac:dyDescent="0.25">
      <c r="A122" s="10" t="s">
        <v>229</v>
      </c>
      <c r="B122" s="10" t="s">
        <v>331</v>
      </c>
      <c r="C122" s="28" t="s">
        <v>177</v>
      </c>
      <c r="D122" s="8" t="s">
        <v>79</v>
      </c>
      <c r="E122" s="9">
        <v>4</v>
      </c>
      <c r="F122" s="3"/>
      <c r="G122" s="1">
        <f t="shared" si="5"/>
        <v>0</v>
      </c>
      <c r="H122" s="14"/>
      <c r="I122" s="14"/>
      <c r="J122" s="15"/>
      <c r="K122" s="15"/>
      <c r="L122" s="16"/>
      <c r="M122" s="17"/>
    </row>
    <row r="123" spans="1:13" ht="36" x14ac:dyDescent="0.25">
      <c r="A123" s="10" t="s">
        <v>230</v>
      </c>
      <c r="B123" s="10" t="s">
        <v>332</v>
      </c>
      <c r="C123" s="28" t="s">
        <v>178</v>
      </c>
      <c r="D123" s="8" t="s">
        <v>79</v>
      </c>
      <c r="E123" s="9">
        <v>2</v>
      </c>
      <c r="F123" s="3"/>
      <c r="G123" s="1">
        <f t="shared" si="5"/>
        <v>0</v>
      </c>
      <c r="H123" s="14"/>
      <c r="I123" s="14"/>
      <c r="J123" s="15"/>
      <c r="K123" s="15"/>
      <c r="L123" s="16"/>
      <c r="M123" s="17"/>
    </row>
    <row r="124" spans="1:13" ht="36" x14ac:dyDescent="0.25">
      <c r="A124" s="10" t="s">
        <v>231</v>
      </c>
      <c r="B124" s="10" t="s">
        <v>333</v>
      </c>
      <c r="C124" s="28" t="s">
        <v>179</v>
      </c>
      <c r="D124" s="8" t="s">
        <v>79</v>
      </c>
      <c r="E124" s="9">
        <v>4</v>
      </c>
      <c r="F124" s="3"/>
      <c r="G124" s="1">
        <f t="shared" si="5"/>
        <v>0</v>
      </c>
      <c r="H124" s="14"/>
      <c r="I124" s="14"/>
      <c r="J124" s="15"/>
      <c r="K124" s="15"/>
      <c r="L124" s="16"/>
      <c r="M124" s="17"/>
    </row>
    <row r="125" spans="1:13" ht="36" x14ac:dyDescent="0.25">
      <c r="A125" s="10" t="s">
        <v>232</v>
      </c>
      <c r="B125" s="10" t="s">
        <v>334</v>
      </c>
      <c r="C125" s="28" t="s">
        <v>180</v>
      </c>
      <c r="D125" s="8" t="s">
        <v>6</v>
      </c>
      <c r="E125" s="9">
        <v>18</v>
      </c>
      <c r="F125" s="3"/>
      <c r="G125" s="1">
        <f t="shared" si="5"/>
        <v>0</v>
      </c>
      <c r="H125" s="14"/>
      <c r="I125" s="14"/>
      <c r="J125" s="15"/>
      <c r="K125" s="15"/>
      <c r="L125" s="16"/>
      <c r="M125" s="17"/>
    </row>
    <row r="126" spans="1:13" ht="36" x14ac:dyDescent="0.25">
      <c r="A126" s="10" t="s">
        <v>233</v>
      </c>
      <c r="B126" s="10" t="s">
        <v>335</v>
      </c>
      <c r="C126" s="28" t="s">
        <v>181</v>
      </c>
      <c r="D126" s="8" t="s">
        <v>6</v>
      </c>
      <c r="E126" s="9">
        <v>80</v>
      </c>
      <c r="F126" s="3"/>
      <c r="G126" s="1">
        <f t="shared" si="5"/>
        <v>0</v>
      </c>
      <c r="H126" s="14"/>
      <c r="I126" s="14"/>
      <c r="J126" s="15"/>
      <c r="K126" s="15"/>
      <c r="L126" s="16"/>
      <c r="M126" s="17"/>
    </row>
    <row r="127" spans="1:13" ht="24" x14ac:dyDescent="0.25">
      <c r="A127" s="10" t="s">
        <v>234</v>
      </c>
      <c r="B127" s="10" t="s">
        <v>336</v>
      </c>
      <c r="C127" s="28" t="s">
        <v>267</v>
      </c>
      <c r="D127" s="8" t="s">
        <v>6</v>
      </c>
      <c r="E127" s="9">
        <v>23</v>
      </c>
      <c r="F127" s="3"/>
      <c r="G127" s="1">
        <f t="shared" si="5"/>
        <v>0</v>
      </c>
      <c r="H127" s="14"/>
      <c r="I127" s="14"/>
      <c r="J127" s="15"/>
      <c r="K127" s="15"/>
      <c r="L127" s="16"/>
      <c r="M127" s="17"/>
    </row>
    <row r="128" spans="1:13" x14ac:dyDescent="0.25">
      <c r="A128" s="10" t="s">
        <v>235</v>
      </c>
      <c r="B128" s="10" t="s">
        <v>337</v>
      </c>
      <c r="C128" s="28" t="s">
        <v>268</v>
      </c>
      <c r="D128" s="8" t="s">
        <v>6</v>
      </c>
      <c r="E128" s="9">
        <v>23</v>
      </c>
      <c r="F128" s="3"/>
      <c r="G128" s="1">
        <f t="shared" si="5"/>
        <v>0</v>
      </c>
      <c r="H128" s="14"/>
      <c r="I128" s="14"/>
      <c r="J128" s="15"/>
      <c r="K128" s="15"/>
      <c r="L128" s="16"/>
      <c r="M128" s="17"/>
    </row>
    <row r="129" spans="1:13" ht="36" x14ac:dyDescent="0.25">
      <c r="A129" s="10" t="s">
        <v>236</v>
      </c>
      <c r="B129" s="10" t="s">
        <v>338</v>
      </c>
      <c r="C129" s="28" t="s">
        <v>182</v>
      </c>
      <c r="D129" s="8" t="s">
        <v>79</v>
      </c>
      <c r="E129" s="9">
        <v>2</v>
      </c>
      <c r="F129" s="3"/>
      <c r="G129" s="1">
        <f t="shared" si="5"/>
        <v>0</v>
      </c>
      <c r="H129" s="14"/>
      <c r="I129" s="14"/>
      <c r="J129" s="15"/>
      <c r="K129" s="15"/>
      <c r="L129" s="16"/>
      <c r="M129" s="17"/>
    </row>
    <row r="130" spans="1:13" ht="24" x14ac:dyDescent="0.25">
      <c r="A130" s="10" t="s">
        <v>237</v>
      </c>
      <c r="B130" s="10" t="s">
        <v>339</v>
      </c>
      <c r="C130" s="28" t="s">
        <v>183</v>
      </c>
      <c r="D130" s="8" t="s">
        <v>79</v>
      </c>
      <c r="E130" s="9">
        <v>8</v>
      </c>
      <c r="F130" s="3"/>
      <c r="G130" s="1">
        <f t="shared" si="5"/>
        <v>0</v>
      </c>
      <c r="H130" s="14"/>
      <c r="I130" s="14"/>
      <c r="J130" s="15"/>
      <c r="K130" s="15"/>
      <c r="L130" s="16"/>
      <c r="M130" s="17"/>
    </row>
    <row r="131" spans="1:13" ht="36" x14ac:dyDescent="0.25">
      <c r="A131" s="10" t="s">
        <v>238</v>
      </c>
      <c r="B131" s="10" t="s">
        <v>340</v>
      </c>
      <c r="C131" s="28" t="s">
        <v>184</v>
      </c>
      <c r="D131" s="8" t="s">
        <v>79</v>
      </c>
      <c r="E131" s="9">
        <v>2</v>
      </c>
      <c r="F131" s="3"/>
      <c r="G131" s="1">
        <f t="shared" si="5"/>
        <v>0</v>
      </c>
      <c r="H131" s="14"/>
      <c r="I131" s="14"/>
      <c r="J131" s="15"/>
      <c r="K131" s="15"/>
      <c r="L131" s="16"/>
      <c r="M131" s="17"/>
    </row>
    <row r="132" spans="1:13" ht="24" x14ac:dyDescent="0.25">
      <c r="A132" s="10" t="s">
        <v>239</v>
      </c>
      <c r="B132" s="10" t="s">
        <v>341</v>
      </c>
      <c r="C132" s="28" t="s">
        <v>188</v>
      </c>
      <c r="D132" s="8" t="s">
        <v>79</v>
      </c>
      <c r="E132" s="9">
        <v>2</v>
      </c>
      <c r="F132" s="3"/>
      <c r="G132" s="1">
        <f t="shared" si="5"/>
        <v>0</v>
      </c>
      <c r="H132" s="14"/>
      <c r="I132" s="14"/>
      <c r="J132" s="15"/>
      <c r="K132" s="15"/>
      <c r="L132" s="16"/>
      <c r="M132" s="17"/>
    </row>
    <row r="133" spans="1:13" ht="24" x14ac:dyDescent="0.25">
      <c r="A133" s="10" t="s">
        <v>240</v>
      </c>
      <c r="B133" s="10" t="s">
        <v>342</v>
      </c>
      <c r="C133" s="28" t="s">
        <v>189</v>
      </c>
      <c r="D133" s="8" t="s">
        <v>79</v>
      </c>
      <c r="E133" s="9">
        <v>2</v>
      </c>
      <c r="F133" s="3"/>
      <c r="G133" s="1">
        <f t="shared" si="5"/>
        <v>0</v>
      </c>
      <c r="H133" s="14"/>
      <c r="I133" s="14"/>
      <c r="J133" s="15"/>
      <c r="K133" s="15"/>
      <c r="L133" s="16"/>
      <c r="M133" s="17"/>
    </row>
    <row r="134" spans="1:13" x14ac:dyDescent="0.25">
      <c r="A134" s="10" t="s">
        <v>241</v>
      </c>
      <c r="B134" s="10" t="s">
        <v>269</v>
      </c>
      <c r="C134" s="28" t="s">
        <v>270</v>
      </c>
      <c r="D134" s="8" t="s">
        <v>79</v>
      </c>
      <c r="E134" s="9">
        <v>2</v>
      </c>
      <c r="F134" s="3"/>
      <c r="G134" s="1">
        <f t="shared" si="5"/>
        <v>0</v>
      </c>
      <c r="H134" s="14"/>
      <c r="I134" s="14"/>
      <c r="J134" s="15"/>
      <c r="K134" s="15"/>
      <c r="L134" s="16"/>
      <c r="M134" s="17"/>
    </row>
    <row r="135" spans="1:13" ht="24" x14ac:dyDescent="0.25">
      <c r="A135" s="10" t="s">
        <v>242</v>
      </c>
      <c r="B135" s="10" t="s">
        <v>185</v>
      </c>
      <c r="C135" s="13" t="s">
        <v>187</v>
      </c>
      <c r="D135" s="8" t="s">
        <v>186</v>
      </c>
      <c r="E135" s="9">
        <v>2</v>
      </c>
      <c r="F135" s="3"/>
      <c r="G135" s="1">
        <f t="shared" si="5"/>
        <v>0</v>
      </c>
      <c r="H135" s="14"/>
      <c r="I135" s="14"/>
      <c r="J135" s="15"/>
      <c r="K135" s="15"/>
      <c r="L135" s="16"/>
      <c r="M135" s="17"/>
    </row>
    <row r="136" spans="1:13" x14ac:dyDescent="0.25">
      <c r="A136" s="10" t="s">
        <v>243</v>
      </c>
      <c r="B136" s="10" t="s">
        <v>165</v>
      </c>
      <c r="C136" s="13" t="s">
        <v>164</v>
      </c>
      <c r="D136" s="8" t="s">
        <v>6</v>
      </c>
      <c r="E136" s="9">
        <v>100</v>
      </c>
      <c r="F136" s="3"/>
      <c r="G136" s="1">
        <f t="shared" si="5"/>
        <v>0</v>
      </c>
      <c r="H136" s="14"/>
      <c r="I136" s="14"/>
      <c r="J136" s="15"/>
      <c r="K136" s="15"/>
      <c r="L136" s="16"/>
      <c r="M136" s="17"/>
    </row>
    <row r="137" spans="1:13" x14ac:dyDescent="0.25">
      <c r="A137" s="7" t="s">
        <v>244</v>
      </c>
      <c r="B137" s="19" t="s">
        <v>16</v>
      </c>
      <c r="C137" s="20"/>
      <c r="D137" s="20"/>
      <c r="E137" s="1"/>
      <c r="F137" s="3"/>
      <c r="G137" s="21">
        <f>ROUND((SUM(G114:G136)),2)</f>
        <v>0</v>
      </c>
      <c r="H137" s="14"/>
      <c r="I137" s="14"/>
      <c r="J137" s="15"/>
      <c r="K137" s="15"/>
      <c r="L137" s="16"/>
      <c r="M137" s="17"/>
    </row>
    <row r="138" spans="1:13" x14ac:dyDescent="0.25">
      <c r="A138" s="49"/>
      <c r="B138" s="50"/>
      <c r="C138" s="50"/>
      <c r="D138" s="50"/>
      <c r="E138" s="50"/>
      <c r="F138" s="50"/>
      <c r="G138" s="51"/>
      <c r="H138" s="14"/>
      <c r="I138" s="14"/>
      <c r="J138" s="15"/>
      <c r="K138" s="15"/>
      <c r="L138" s="16"/>
      <c r="M138" s="17"/>
    </row>
    <row r="139" spans="1:13" ht="15" customHeight="1" x14ac:dyDescent="0.25">
      <c r="A139" s="7">
        <v>13</v>
      </c>
      <c r="B139" s="55" t="s">
        <v>129</v>
      </c>
      <c r="C139" s="56"/>
      <c r="D139" s="8"/>
      <c r="E139" s="9"/>
      <c r="F139" s="3"/>
      <c r="G139" s="1"/>
      <c r="H139" s="14"/>
      <c r="I139" s="14"/>
      <c r="J139" s="15"/>
      <c r="K139" s="15"/>
      <c r="L139" s="16"/>
      <c r="M139" s="17"/>
    </row>
    <row r="140" spans="1:13" ht="24" x14ac:dyDescent="0.25">
      <c r="A140" s="10" t="s">
        <v>144</v>
      </c>
      <c r="B140" s="10" t="s">
        <v>343</v>
      </c>
      <c r="C140" s="13" t="s">
        <v>133</v>
      </c>
      <c r="D140" s="8" t="s">
        <v>6</v>
      </c>
      <c r="E140" s="9">
        <v>71.099999999999994</v>
      </c>
      <c r="F140" s="3"/>
      <c r="G140" s="1">
        <f t="shared" ref="G140:G149" si="6">ROUND((E140*F140),2)</f>
        <v>0</v>
      </c>
      <c r="H140" s="14"/>
      <c r="I140" s="14"/>
      <c r="J140" s="15"/>
      <c r="K140" s="15"/>
      <c r="L140" s="16"/>
      <c r="M140" s="17"/>
    </row>
    <row r="141" spans="1:13" ht="36" x14ac:dyDescent="0.25">
      <c r="A141" s="10" t="s">
        <v>145</v>
      </c>
      <c r="B141" s="10" t="s">
        <v>344</v>
      </c>
      <c r="C141" s="13" t="s">
        <v>274</v>
      </c>
      <c r="D141" s="8" t="s">
        <v>273</v>
      </c>
      <c r="E141" s="9">
        <v>158</v>
      </c>
      <c r="F141" s="3"/>
      <c r="G141" s="1">
        <f t="shared" si="6"/>
        <v>0</v>
      </c>
      <c r="H141" s="14"/>
      <c r="I141" s="14"/>
      <c r="J141" s="15"/>
      <c r="K141" s="15"/>
      <c r="L141" s="16"/>
      <c r="M141" s="17"/>
    </row>
    <row r="142" spans="1:13" ht="36" x14ac:dyDescent="0.25">
      <c r="A142" s="10" t="s">
        <v>146</v>
      </c>
      <c r="B142" s="10" t="s">
        <v>345</v>
      </c>
      <c r="C142" s="13" t="s">
        <v>275</v>
      </c>
      <c r="D142" s="8" t="s">
        <v>273</v>
      </c>
      <c r="E142" s="9">
        <v>97</v>
      </c>
      <c r="F142" s="3"/>
      <c r="G142" s="1">
        <f t="shared" si="6"/>
        <v>0</v>
      </c>
      <c r="H142" s="14"/>
      <c r="I142" s="14"/>
      <c r="J142" s="15"/>
      <c r="K142" s="15"/>
      <c r="L142" s="16"/>
      <c r="M142" s="17"/>
    </row>
    <row r="143" spans="1:13" ht="36" x14ac:dyDescent="0.25">
      <c r="A143" s="10" t="s">
        <v>147</v>
      </c>
      <c r="B143" s="10" t="s">
        <v>346</v>
      </c>
      <c r="C143" s="13" t="s">
        <v>276</v>
      </c>
      <c r="D143" s="8" t="s">
        <v>273</v>
      </c>
      <c r="E143" s="9">
        <v>301</v>
      </c>
      <c r="F143" s="3"/>
      <c r="G143" s="1">
        <f t="shared" si="6"/>
        <v>0</v>
      </c>
      <c r="H143" s="14"/>
      <c r="I143" s="14"/>
      <c r="J143" s="15"/>
      <c r="K143" s="15"/>
      <c r="L143" s="16"/>
      <c r="M143" s="17"/>
    </row>
    <row r="144" spans="1:13" ht="24" x14ac:dyDescent="0.25">
      <c r="A144" s="10" t="s">
        <v>168</v>
      </c>
      <c r="B144" s="10" t="s">
        <v>347</v>
      </c>
      <c r="C144" s="13" t="s">
        <v>134</v>
      </c>
      <c r="D144" s="8" t="s">
        <v>7</v>
      </c>
      <c r="E144" s="9">
        <v>9.17</v>
      </c>
      <c r="F144" s="3"/>
      <c r="G144" s="1">
        <f t="shared" si="6"/>
        <v>0</v>
      </c>
      <c r="H144" s="14"/>
      <c r="I144" s="14"/>
      <c r="J144" s="15"/>
      <c r="K144" s="15"/>
      <c r="L144" s="16"/>
      <c r="M144" s="17"/>
    </row>
    <row r="145" spans="1:13" ht="24" x14ac:dyDescent="0.25">
      <c r="A145" s="10" t="s">
        <v>170</v>
      </c>
      <c r="B145" s="10" t="s">
        <v>348</v>
      </c>
      <c r="C145" s="13" t="s">
        <v>135</v>
      </c>
      <c r="D145" s="8" t="s">
        <v>7</v>
      </c>
      <c r="E145" s="9">
        <v>9.17</v>
      </c>
      <c r="F145" s="3"/>
      <c r="G145" s="1">
        <f t="shared" si="6"/>
        <v>0</v>
      </c>
      <c r="H145" s="14"/>
      <c r="I145" s="14"/>
      <c r="J145" s="15"/>
      <c r="K145" s="15"/>
      <c r="L145" s="16"/>
      <c r="M145" s="17"/>
    </row>
    <row r="146" spans="1:13" ht="36" x14ac:dyDescent="0.25">
      <c r="A146" s="10" t="s">
        <v>172</v>
      </c>
      <c r="B146" s="10" t="s">
        <v>349</v>
      </c>
      <c r="C146" s="13" t="s">
        <v>136</v>
      </c>
      <c r="D146" s="8" t="s">
        <v>6</v>
      </c>
      <c r="E146" s="9">
        <v>93</v>
      </c>
      <c r="F146" s="3"/>
      <c r="G146" s="1">
        <f t="shared" si="6"/>
        <v>0</v>
      </c>
      <c r="H146" s="14"/>
      <c r="I146" s="14"/>
      <c r="J146" s="15"/>
      <c r="K146" s="15"/>
      <c r="L146" s="16"/>
      <c r="M146" s="17"/>
    </row>
    <row r="147" spans="1:13" ht="36" x14ac:dyDescent="0.25">
      <c r="A147" s="10" t="s">
        <v>174</v>
      </c>
      <c r="B147" s="10" t="s">
        <v>294</v>
      </c>
      <c r="C147" s="13" t="s">
        <v>76</v>
      </c>
      <c r="D147" s="8" t="s">
        <v>6</v>
      </c>
      <c r="E147" s="9">
        <v>110.33</v>
      </c>
      <c r="F147" s="3"/>
      <c r="G147" s="1">
        <f t="shared" si="6"/>
        <v>0</v>
      </c>
      <c r="H147" s="14"/>
      <c r="I147" s="14"/>
      <c r="J147" s="15"/>
      <c r="K147" s="15"/>
      <c r="L147" s="16"/>
      <c r="M147" s="17"/>
    </row>
    <row r="148" spans="1:13" ht="48" x14ac:dyDescent="0.25">
      <c r="A148" s="10" t="s">
        <v>176</v>
      </c>
      <c r="B148" s="10" t="s">
        <v>301</v>
      </c>
      <c r="C148" s="13" t="s">
        <v>77</v>
      </c>
      <c r="D148" s="8" t="s">
        <v>6</v>
      </c>
      <c r="E148" s="9">
        <v>110.33</v>
      </c>
      <c r="F148" s="3"/>
      <c r="G148" s="1">
        <f t="shared" si="6"/>
        <v>0</v>
      </c>
      <c r="H148" s="14"/>
      <c r="I148" s="14"/>
      <c r="J148" s="15"/>
      <c r="K148" s="15"/>
      <c r="L148" s="16"/>
      <c r="M148" s="17"/>
    </row>
    <row r="149" spans="1:13" ht="36" x14ac:dyDescent="0.25">
      <c r="A149" s="10" t="s">
        <v>271</v>
      </c>
      <c r="B149" s="10" t="s">
        <v>302</v>
      </c>
      <c r="C149" s="13" t="s">
        <v>78</v>
      </c>
      <c r="D149" s="8" t="s">
        <v>6</v>
      </c>
      <c r="E149" s="9">
        <v>110.33</v>
      </c>
      <c r="F149" s="3"/>
      <c r="G149" s="1">
        <f t="shared" si="6"/>
        <v>0</v>
      </c>
      <c r="H149" s="14"/>
      <c r="I149" s="14"/>
      <c r="J149" s="15"/>
      <c r="K149" s="15"/>
      <c r="L149" s="16"/>
      <c r="M149" s="17"/>
    </row>
    <row r="150" spans="1:13" x14ac:dyDescent="0.25">
      <c r="A150" s="7" t="s">
        <v>272</v>
      </c>
      <c r="B150" s="19" t="s">
        <v>16</v>
      </c>
      <c r="C150" s="20"/>
      <c r="D150" s="20"/>
      <c r="E150" s="1"/>
      <c r="F150" s="3"/>
      <c r="G150" s="21">
        <f>ROUND((SUM(G140:G149)),2)</f>
        <v>0</v>
      </c>
      <c r="H150" s="14"/>
      <c r="I150" s="14"/>
      <c r="J150" s="15"/>
      <c r="K150" s="15"/>
      <c r="L150" s="16"/>
      <c r="M150" s="17"/>
    </row>
    <row r="151" spans="1:13" x14ac:dyDescent="0.25">
      <c r="A151" s="49"/>
      <c r="B151" s="50"/>
      <c r="C151" s="50"/>
      <c r="D151" s="50"/>
      <c r="E151" s="50"/>
      <c r="F151" s="50"/>
      <c r="G151" s="51"/>
      <c r="H151" s="14"/>
      <c r="I151" s="14"/>
      <c r="J151" s="15"/>
      <c r="K151" s="15"/>
      <c r="L151" s="16"/>
      <c r="M151" s="17"/>
    </row>
    <row r="152" spans="1:13" x14ac:dyDescent="0.25">
      <c r="A152" s="7">
        <v>14</v>
      </c>
      <c r="B152" s="55" t="s">
        <v>137</v>
      </c>
      <c r="C152" s="56"/>
      <c r="D152" s="8"/>
      <c r="E152" s="9"/>
      <c r="F152" s="3"/>
      <c r="G152" s="1"/>
      <c r="H152" s="14"/>
      <c r="I152" s="14"/>
      <c r="J152" s="15"/>
      <c r="K152" s="15"/>
      <c r="L152" s="16"/>
      <c r="M152" s="17"/>
    </row>
    <row r="153" spans="1:13" ht="24" x14ac:dyDescent="0.25">
      <c r="A153" s="10" t="s">
        <v>148</v>
      </c>
      <c r="B153" s="10" t="s">
        <v>343</v>
      </c>
      <c r="C153" s="13" t="s">
        <v>133</v>
      </c>
      <c r="D153" s="8" t="s">
        <v>6</v>
      </c>
      <c r="E153" s="9">
        <v>20.03</v>
      </c>
      <c r="F153" s="3"/>
      <c r="G153" s="1">
        <f t="shared" ref="G153:G161" si="7">ROUND((E153*F153),2)</f>
        <v>0</v>
      </c>
      <c r="H153" s="14"/>
      <c r="I153" s="14"/>
      <c r="J153" s="15"/>
      <c r="K153" s="15"/>
      <c r="L153" s="16"/>
      <c r="M153" s="17"/>
    </row>
    <row r="154" spans="1:13" ht="36" x14ac:dyDescent="0.25">
      <c r="A154" s="10" t="s">
        <v>149</v>
      </c>
      <c r="B154" s="10" t="s">
        <v>344</v>
      </c>
      <c r="C154" s="13" t="s">
        <v>274</v>
      </c>
      <c r="D154" s="8" t="s">
        <v>273</v>
      </c>
      <c r="E154" s="9">
        <v>69.59</v>
      </c>
      <c r="F154" s="3"/>
      <c r="G154" s="1">
        <f t="shared" si="7"/>
        <v>0</v>
      </c>
      <c r="H154" s="14"/>
      <c r="I154" s="14"/>
      <c r="J154" s="15"/>
      <c r="K154" s="15"/>
      <c r="L154" s="16"/>
      <c r="M154" s="17"/>
    </row>
    <row r="155" spans="1:13" ht="36" x14ac:dyDescent="0.25">
      <c r="A155" s="10" t="s">
        <v>278</v>
      </c>
      <c r="B155" s="10" t="s">
        <v>345</v>
      </c>
      <c r="C155" s="13" t="s">
        <v>275</v>
      </c>
      <c r="D155" s="8" t="s">
        <v>273</v>
      </c>
      <c r="E155" s="9">
        <v>82.22</v>
      </c>
      <c r="F155" s="3"/>
      <c r="G155" s="1">
        <f t="shared" si="7"/>
        <v>0</v>
      </c>
      <c r="H155" s="14"/>
      <c r="I155" s="14"/>
      <c r="J155" s="15"/>
      <c r="K155" s="15"/>
      <c r="L155" s="16"/>
      <c r="M155" s="17"/>
    </row>
    <row r="156" spans="1:13" ht="36" x14ac:dyDescent="0.25">
      <c r="A156" s="10" t="s">
        <v>279</v>
      </c>
      <c r="B156" s="10" t="s">
        <v>346</v>
      </c>
      <c r="C156" s="13" t="s">
        <v>276</v>
      </c>
      <c r="D156" s="8" t="s">
        <v>273</v>
      </c>
      <c r="E156" s="9">
        <v>44.42</v>
      </c>
      <c r="F156" s="3"/>
      <c r="G156" s="1">
        <f t="shared" si="7"/>
        <v>0</v>
      </c>
      <c r="H156" s="14"/>
      <c r="I156" s="14"/>
      <c r="J156" s="15"/>
      <c r="K156" s="15"/>
      <c r="L156" s="16"/>
      <c r="M156" s="17"/>
    </row>
    <row r="157" spans="1:13" ht="24" x14ac:dyDescent="0.25">
      <c r="A157" s="10" t="s">
        <v>280</v>
      </c>
      <c r="B157" s="10" t="s">
        <v>347</v>
      </c>
      <c r="C157" s="13" t="s">
        <v>134</v>
      </c>
      <c r="D157" s="8" t="s">
        <v>7</v>
      </c>
      <c r="E157" s="9">
        <v>2.87</v>
      </c>
      <c r="F157" s="3"/>
      <c r="G157" s="1">
        <f t="shared" si="7"/>
        <v>0</v>
      </c>
      <c r="H157" s="14"/>
      <c r="I157" s="14"/>
      <c r="J157" s="15"/>
      <c r="K157" s="15"/>
      <c r="L157" s="16"/>
      <c r="M157" s="17"/>
    </row>
    <row r="158" spans="1:13" ht="24" x14ac:dyDescent="0.25">
      <c r="A158" s="10" t="s">
        <v>281</v>
      </c>
      <c r="B158" s="10" t="s">
        <v>348</v>
      </c>
      <c r="C158" s="13" t="s">
        <v>135</v>
      </c>
      <c r="D158" s="8" t="s">
        <v>7</v>
      </c>
      <c r="E158" s="9">
        <v>2.87</v>
      </c>
      <c r="F158" s="3"/>
      <c r="G158" s="1">
        <f t="shared" si="7"/>
        <v>0</v>
      </c>
      <c r="H158" s="14"/>
      <c r="I158" s="14"/>
      <c r="J158" s="15"/>
      <c r="K158" s="15"/>
      <c r="L158" s="16"/>
      <c r="M158" s="17"/>
    </row>
    <row r="159" spans="1:13" ht="36" x14ac:dyDescent="0.25">
      <c r="A159" s="10" t="s">
        <v>282</v>
      </c>
      <c r="B159" s="10" t="s">
        <v>350</v>
      </c>
      <c r="C159" s="13" t="s">
        <v>277</v>
      </c>
      <c r="D159" s="8" t="s">
        <v>6</v>
      </c>
      <c r="E159" s="9">
        <v>66.78</v>
      </c>
      <c r="F159" s="3"/>
      <c r="G159" s="1">
        <f t="shared" si="7"/>
        <v>0</v>
      </c>
      <c r="H159" s="14"/>
      <c r="I159" s="14"/>
      <c r="J159" s="15"/>
      <c r="K159" s="15"/>
      <c r="L159" s="16"/>
      <c r="M159" s="17"/>
    </row>
    <row r="160" spans="1:13" ht="24" x14ac:dyDescent="0.25">
      <c r="A160" s="10" t="s">
        <v>283</v>
      </c>
      <c r="B160" s="10" t="s">
        <v>296</v>
      </c>
      <c r="C160" s="31" t="s">
        <v>66</v>
      </c>
      <c r="D160" s="8" t="s">
        <v>6</v>
      </c>
      <c r="E160" s="9">
        <v>133.5</v>
      </c>
      <c r="F160" s="3"/>
      <c r="G160" s="1">
        <f t="shared" si="7"/>
        <v>0</v>
      </c>
      <c r="H160" s="14"/>
      <c r="I160" s="14"/>
      <c r="J160" s="15"/>
      <c r="K160" s="15"/>
      <c r="L160" s="16"/>
      <c r="M160" s="17"/>
    </row>
    <row r="161" spans="1:13" ht="36" x14ac:dyDescent="0.25">
      <c r="A161" s="10" t="s">
        <v>284</v>
      </c>
      <c r="B161" s="10" t="s">
        <v>297</v>
      </c>
      <c r="C161" s="31" t="s">
        <v>67</v>
      </c>
      <c r="D161" s="8" t="s">
        <v>6</v>
      </c>
      <c r="E161" s="9">
        <v>133.5</v>
      </c>
      <c r="F161" s="3"/>
      <c r="G161" s="1">
        <f t="shared" si="7"/>
        <v>0</v>
      </c>
      <c r="H161" s="14"/>
      <c r="I161" s="14"/>
      <c r="J161" s="15"/>
      <c r="K161" s="15"/>
      <c r="L161" s="16"/>
      <c r="M161" s="17"/>
    </row>
    <row r="162" spans="1:13" x14ac:dyDescent="0.25">
      <c r="A162" s="7" t="s">
        <v>285</v>
      </c>
      <c r="B162" s="19" t="s">
        <v>16</v>
      </c>
      <c r="C162" s="20"/>
      <c r="D162" s="20"/>
      <c r="E162" s="1"/>
      <c r="F162" s="3"/>
      <c r="G162" s="21">
        <f>ROUND((SUM(G153:G161)),2)</f>
        <v>0</v>
      </c>
      <c r="H162" s="14"/>
      <c r="I162" s="14"/>
      <c r="J162" s="15"/>
      <c r="K162" s="15"/>
      <c r="L162" s="16"/>
      <c r="M162" s="17"/>
    </row>
    <row r="163" spans="1:13" x14ac:dyDescent="0.25">
      <c r="A163" s="49"/>
      <c r="B163" s="50"/>
      <c r="C163" s="50"/>
      <c r="D163" s="50"/>
      <c r="E163" s="50"/>
      <c r="F163" s="50"/>
      <c r="G163" s="51"/>
      <c r="H163" s="14"/>
      <c r="I163" s="14"/>
      <c r="J163" s="15"/>
      <c r="K163" s="15"/>
      <c r="L163" s="16"/>
      <c r="M163" s="17"/>
    </row>
    <row r="164" spans="1:13" x14ac:dyDescent="0.25">
      <c r="A164" s="7">
        <v>15</v>
      </c>
      <c r="B164" s="55" t="s">
        <v>138</v>
      </c>
      <c r="C164" s="56"/>
      <c r="D164" s="8"/>
      <c r="E164" s="9"/>
      <c r="F164" s="3"/>
      <c r="G164" s="1"/>
      <c r="H164" s="14"/>
      <c r="I164" s="14"/>
      <c r="J164" s="15"/>
      <c r="K164" s="15"/>
      <c r="L164" s="16"/>
      <c r="M164" s="17"/>
    </row>
    <row r="165" spans="1:13" x14ac:dyDescent="0.25">
      <c r="A165" s="10" t="s">
        <v>150</v>
      </c>
      <c r="B165" s="10" t="s">
        <v>142</v>
      </c>
      <c r="C165" s="13" t="s">
        <v>143</v>
      </c>
      <c r="D165" s="8" t="s">
        <v>7</v>
      </c>
      <c r="E165" s="9">
        <v>5.5</v>
      </c>
      <c r="F165" s="3"/>
      <c r="G165" s="1">
        <f>ROUND((E165*F165),2)</f>
        <v>0</v>
      </c>
      <c r="H165" s="14"/>
      <c r="I165" s="14"/>
      <c r="J165" s="15"/>
      <c r="K165" s="15"/>
      <c r="L165" s="16"/>
      <c r="M165" s="17"/>
    </row>
    <row r="166" spans="1:13" ht="24" x14ac:dyDescent="0.25">
      <c r="A166" s="10" t="s">
        <v>151</v>
      </c>
      <c r="B166" s="10" t="s">
        <v>140</v>
      </c>
      <c r="C166" s="13" t="s">
        <v>141</v>
      </c>
      <c r="D166" s="8" t="s">
        <v>6</v>
      </c>
      <c r="E166" s="9">
        <v>10.4</v>
      </c>
      <c r="F166" s="3"/>
      <c r="G166" s="1">
        <f>ROUND((E166*F166),2)</f>
        <v>0</v>
      </c>
      <c r="H166" s="14"/>
      <c r="I166" s="14"/>
      <c r="J166" s="15"/>
      <c r="K166" s="15"/>
      <c r="L166" s="16"/>
      <c r="M166" s="17"/>
    </row>
    <row r="167" spans="1:13" x14ac:dyDescent="0.25">
      <c r="A167" s="7" t="s">
        <v>245</v>
      </c>
      <c r="B167" s="19" t="s">
        <v>16</v>
      </c>
      <c r="C167" s="20"/>
      <c r="D167" s="20"/>
      <c r="E167" s="1"/>
      <c r="F167" s="3"/>
      <c r="G167" s="21">
        <f>ROUND((SUM(G165:G166)),2)</f>
        <v>0</v>
      </c>
      <c r="H167" s="14"/>
      <c r="I167" s="14"/>
      <c r="J167" s="15"/>
      <c r="K167" s="15"/>
      <c r="L167" s="16"/>
      <c r="M167" s="17"/>
    </row>
    <row r="168" spans="1:13" x14ac:dyDescent="0.25">
      <c r="A168" s="49"/>
      <c r="B168" s="50"/>
      <c r="C168" s="50"/>
      <c r="D168" s="50"/>
      <c r="E168" s="50"/>
      <c r="F168" s="50"/>
      <c r="G168" s="51"/>
      <c r="H168" s="14"/>
      <c r="I168" s="14"/>
      <c r="J168" s="15"/>
      <c r="K168" s="15"/>
      <c r="L168" s="16"/>
      <c r="M168" s="17"/>
    </row>
    <row r="169" spans="1:13" x14ac:dyDescent="0.25">
      <c r="A169" s="7">
        <v>16</v>
      </c>
      <c r="B169" s="55" t="s">
        <v>128</v>
      </c>
      <c r="C169" s="56"/>
      <c r="D169" s="8"/>
      <c r="E169" s="9"/>
      <c r="F169" s="3"/>
      <c r="G169" s="1"/>
      <c r="H169" s="14"/>
      <c r="I169" s="14"/>
      <c r="J169" s="15"/>
      <c r="K169" s="15"/>
      <c r="L169" s="16"/>
      <c r="M169" s="17"/>
    </row>
    <row r="170" spans="1:13" x14ac:dyDescent="0.25">
      <c r="A170" s="10" t="s">
        <v>152</v>
      </c>
      <c r="B170" s="10" t="s">
        <v>286</v>
      </c>
      <c r="C170" s="13" t="s">
        <v>159</v>
      </c>
      <c r="D170" s="8" t="s">
        <v>34</v>
      </c>
      <c r="E170" s="9">
        <v>71</v>
      </c>
      <c r="F170" s="3"/>
      <c r="G170" s="1">
        <f>ROUND((E170*F170),2)</f>
        <v>0</v>
      </c>
      <c r="H170" s="14"/>
      <c r="I170" s="14"/>
      <c r="J170" s="15"/>
      <c r="K170" s="15"/>
      <c r="L170" s="16"/>
      <c r="M170" s="17"/>
    </row>
    <row r="171" spans="1:13" x14ac:dyDescent="0.25">
      <c r="A171" s="10" t="s">
        <v>153</v>
      </c>
      <c r="B171" s="10" t="s">
        <v>158</v>
      </c>
      <c r="C171" s="13" t="s">
        <v>160</v>
      </c>
      <c r="D171" s="8" t="s">
        <v>7</v>
      </c>
      <c r="E171" s="9">
        <v>46.69</v>
      </c>
      <c r="F171" s="3"/>
      <c r="G171" s="1">
        <f>ROUND((E171*F171),2)</f>
        <v>0</v>
      </c>
      <c r="H171" s="14"/>
      <c r="I171" s="14"/>
      <c r="J171" s="15"/>
      <c r="K171" s="15"/>
      <c r="L171" s="16"/>
      <c r="M171" s="17"/>
    </row>
    <row r="172" spans="1:13" x14ac:dyDescent="0.25">
      <c r="A172" s="10" t="s">
        <v>154</v>
      </c>
      <c r="B172" s="10" t="s">
        <v>155</v>
      </c>
      <c r="C172" s="13" t="s">
        <v>156</v>
      </c>
      <c r="D172" s="8" t="s">
        <v>7</v>
      </c>
      <c r="E172" s="9">
        <v>22.35</v>
      </c>
      <c r="F172" s="3"/>
      <c r="G172" s="1">
        <f>ROUND((E172*F172),2)</f>
        <v>0</v>
      </c>
      <c r="H172" s="14"/>
      <c r="I172" s="14"/>
      <c r="J172" s="15"/>
      <c r="K172" s="15"/>
      <c r="L172" s="16"/>
      <c r="M172" s="17"/>
    </row>
    <row r="173" spans="1:13" ht="72" x14ac:dyDescent="0.25">
      <c r="A173" s="10" t="s">
        <v>246</v>
      </c>
      <c r="B173" s="29" t="s">
        <v>286</v>
      </c>
      <c r="C173" s="13" t="s">
        <v>157</v>
      </c>
      <c r="D173" s="8" t="s">
        <v>6</v>
      </c>
      <c r="E173" s="9">
        <v>223.5</v>
      </c>
      <c r="F173" s="3"/>
      <c r="G173" s="1">
        <f>ROUND((E173*F173),2)</f>
        <v>0</v>
      </c>
      <c r="H173" s="14"/>
      <c r="I173" s="14"/>
      <c r="J173" s="15"/>
      <c r="K173" s="15"/>
      <c r="L173" s="16"/>
      <c r="M173" s="17"/>
    </row>
    <row r="174" spans="1:13" ht="15" customHeight="1" x14ac:dyDescent="0.25">
      <c r="A174" s="7" t="s">
        <v>247</v>
      </c>
      <c r="B174" s="19" t="s">
        <v>16</v>
      </c>
      <c r="C174" s="20"/>
      <c r="D174" s="20"/>
      <c r="E174" s="1"/>
      <c r="F174" s="1"/>
      <c r="G174" s="21">
        <f>ROUND((SUM(G170:G173)),2)</f>
        <v>0</v>
      </c>
      <c r="H174" s="14"/>
      <c r="I174" s="14"/>
      <c r="J174" s="15"/>
      <c r="K174" s="15"/>
      <c r="L174" s="16"/>
      <c r="M174" s="17"/>
    </row>
    <row r="175" spans="1:13" x14ac:dyDescent="0.25">
      <c r="A175" s="23"/>
      <c r="B175" s="20"/>
      <c r="C175" s="20"/>
      <c r="D175" s="20"/>
      <c r="E175" s="24"/>
      <c r="F175" s="25"/>
      <c r="G175" s="21"/>
      <c r="H175" s="14"/>
      <c r="I175" s="14"/>
      <c r="J175" s="15"/>
      <c r="K175" s="15"/>
      <c r="L175" s="16"/>
      <c r="M175" s="17"/>
    </row>
    <row r="176" spans="1:13" x14ac:dyDescent="0.25">
      <c r="A176" s="62" t="s">
        <v>20</v>
      </c>
      <c r="B176" s="63"/>
      <c r="C176" s="63"/>
      <c r="D176" s="63"/>
      <c r="E176" s="63"/>
      <c r="F176" s="64"/>
      <c r="G176" s="21">
        <f>SUM(G174+G167+G162+G150+G137+G111+G107+G100+G70+G63+G58+G49+G44+G39+G29+G19)</f>
        <v>0</v>
      </c>
      <c r="H176" s="14"/>
      <c r="I176" s="14"/>
      <c r="J176" s="15"/>
      <c r="K176" s="15"/>
      <c r="L176" s="16"/>
      <c r="M176" s="17"/>
    </row>
    <row r="180" spans="3:5" ht="18" x14ac:dyDescent="0.25">
      <c r="C180" s="58"/>
      <c r="D180" s="58"/>
      <c r="E180" s="58"/>
    </row>
    <row r="181" spans="3:5" ht="18" x14ac:dyDescent="0.25">
      <c r="C181" s="59"/>
      <c r="D181" s="59"/>
      <c r="E181" s="59"/>
    </row>
  </sheetData>
  <sheetProtection selectLockedCells="1"/>
  <mergeCells count="48">
    <mergeCell ref="G8:G9"/>
    <mergeCell ref="D8:D9"/>
    <mergeCell ref="E8:E9"/>
    <mergeCell ref="B7:G7"/>
    <mergeCell ref="A1:G2"/>
    <mergeCell ref="B3:G3"/>
    <mergeCell ref="B4:G4"/>
    <mergeCell ref="B5:G5"/>
    <mergeCell ref="B6:G6"/>
    <mergeCell ref="C180:E180"/>
    <mergeCell ref="C181:E181"/>
    <mergeCell ref="B8:B9"/>
    <mergeCell ref="A8:A9"/>
    <mergeCell ref="C8:C9"/>
    <mergeCell ref="A176:F176"/>
    <mergeCell ref="B11:C11"/>
    <mergeCell ref="F8:F9"/>
    <mergeCell ref="B21:C21"/>
    <mergeCell ref="B31:C31"/>
    <mergeCell ref="B41:C41"/>
    <mergeCell ref="B46:C46"/>
    <mergeCell ref="B51:C51"/>
    <mergeCell ref="B169:C169"/>
    <mergeCell ref="B72:C72"/>
    <mergeCell ref="B109:C109"/>
    <mergeCell ref="B113:C113"/>
    <mergeCell ref="B139:C139"/>
    <mergeCell ref="B102:C102"/>
    <mergeCell ref="B152:C152"/>
    <mergeCell ref="B164:C164"/>
    <mergeCell ref="A168:G168"/>
    <mergeCell ref="A163:G163"/>
    <mergeCell ref="A151:G151"/>
    <mergeCell ref="A138:G138"/>
    <mergeCell ref="A112:G112"/>
    <mergeCell ref="A108:G108"/>
    <mergeCell ref="A101:G101"/>
    <mergeCell ref="A30:G30"/>
    <mergeCell ref="A20:G20"/>
    <mergeCell ref="A10:G10"/>
    <mergeCell ref="A71:G71"/>
    <mergeCell ref="A50:G50"/>
    <mergeCell ref="A59:G59"/>
    <mergeCell ref="A45:G45"/>
    <mergeCell ref="A40:G40"/>
    <mergeCell ref="B60:C60"/>
    <mergeCell ref="B65:C65"/>
    <mergeCell ref="B64:D64"/>
  </mergeCells>
  <pageMargins left="1.1811023622047245" right="0.78740157480314965" top="1.1811023622047245" bottom="0.78740157480314965" header="0.19685039370078741" footer="0.19685039370078741"/>
  <pageSetup paperSize="9" scale="45" orientation="portrait" horizontalDpi="4294967295" verticalDpi="4294967295" r:id="rId1"/>
  <headerFooter>
    <oddFooter>&amp;C&amp;"Arial,Normal"&amp;9Página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A7DC-4013-46C6-9877-81C05A7E3194}">
  <dimension ref="A1:O36"/>
  <sheetViews>
    <sheetView showGridLines="0" topLeftCell="A16" workbookViewId="0">
      <selection activeCell="M28" sqref="M28"/>
    </sheetView>
  </sheetViews>
  <sheetFormatPr defaultRowHeight="15" x14ac:dyDescent="0.25"/>
  <cols>
    <col min="1" max="1" width="13.140625" customWidth="1"/>
    <col min="3" max="3" width="14.7109375" customWidth="1"/>
    <col min="4" max="4" width="14.5703125" customWidth="1"/>
    <col min="5" max="5" width="11.7109375" bestFit="1" customWidth="1"/>
    <col min="6" max="6" width="10.85546875" customWidth="1"/>
    <col min="7" max="9" width="10.42578125" customWidth="1"/>
    <col min="10" max="10" width="10.28515625" customWidth="1"/>
    <col min="11" max="11" width="10.42578125" customWidth="1"/>
    <col min="12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123" t="s">
        <v>353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5" ht="15" customHeight="1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5" ht="8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5" ht="29.25" customHeight="1" x14ac:dyDescent="0.25">
      <c r="A4" s="32" t="s">
        <v>10</v>
      </c>
      <c r="B4" s="132" t="str">
        <f>ORÇAMENTO!B3</f>
        <v>Revitalização da Praça Santa Cruz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1:15" ht="14.25" customHeight="1" x14ac:dyDescent="0.25">
      <c r="A5" s="33" t="s">
        <v>11</v>
      </c>
      <c r="B5" s="132" t="str">
        <f>ORÇAMENTO!B4</f>
        <v>Rua Rui Barbosa, Centro, Morro Grande - SC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</row>
    <row r="6" spans="1:15" x14ac:dyDescent="0.25">
      <c r="A6" s="33" t="s">
        <v>12</v>
      </c>
      <c r="B6" s="134">
        <f>M28</f>
        <v>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</row>
    <row r="7" spans="1:15" x14ac:dyDescent="0.25">
      <c r="A7" s="34" t="s">
        <v>13</v>
      </c>
      <c r="B7" s="136">
        <f>ORÇAMENTO!B6</f>
        <v>0.21010000000000001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5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40"/>
    </row>
    <row r="9" spans="1:15" x14ac:dyDescent="0.25">
      <c r="A9" s="69" t="s">
        <v>5</v>
      </c>
      <c r="B9" s="69" t="s">
        <v>354</v>
      </c>
      <c r="C9" s="69"/>
      <c r="D9" s="69"/>
      <c r="E9" s="118" t="s">
        <v>355</v>
      </c>
      <c r="F9" s="119"/>
      <c r="G9" s="119"/>
      <c r="H9" s="119"/>
      <c r="I9" s="119"/>
      <c r="J9" s="119"/>
      <c r="K9" s="119"/>
      <c r="L9" s="119"/>
      <c r="M9" s="69" t="s">
        <v>356</v>
      </c>
      <c r="N9" s="69"/>
    </row>
    <row r="10" spans="1:15" x14ac:dyDescent="0.25">
      <c r="A10" s="69"/>
      <c r="B10" s="69"/>
      <c r="C10" s="69"/>
      <c r="D10" s="69"/>
      <c r="E10" s="120" t="s">
        <v>357</v>
      </c>
      <c r="F10" s="120"/>
      <c r="G10" s="121" t="s">
        <v>358</v>
      </c>
      <c r="H10" s="122"/>
      <c r="I10" s="120" t="s">
        <v>359</v>
      </c>
      <c r="J10" s="120"/>
      <c r="K10" s="120" t="s">
        <v>360</v>
      </c>
      <c r="L10" s="120"/>
      <c r="M10" s="69"/>
      <c r="N10" s="69"/>
    </row>
    <row r="11" spans="1:15" ht="15.75" thickBot="1" x14ac:dyDescent="0.3">
      <c r="A11" s="117"/>
      <c r="B11" s="117"/>
      <c r="C11" s="117"/>
      <c r="D11" s="117"/>
      <c r="E11" s="35" t="s">
        <v>361</v>
      </c>
      <c r="F11" s="35" t="s">
        <v>362</v>
      </c>
      <c r="G11" s="35" t="s">
        <v>361</v>
      </c>
      <c r="H11" s="35" t="s">
        <v>362</v>
      </c>
      <c r="I11" s="35" t="s">
        <v>361</v>
      </c>
      <c r="J11" s="35" t="s">
        <v>362</v>
      </c>
      <c r="K11" s="35" t="s">
        <v>361</v>
      </c>
      <c r="L11" s="35" t="s">
        <v>362</v>
      </c>
      <c r="M11" s="35" t="s">
        <v>361</v>
      </c>
      <c r="N11" s="35" t="s">
        <v>362</v>
      </c>
    </row>
    <row r="12" spans="1:15" x14ac:dyDescent="0.25">
      <c r="A12" s="36">
        <v>1</v>
      </c>
      <c r="B12" s="108" t="str">
        <f>ORÇAMENTO!B11</f>
        <v xml:space="preserve">CALÇADAS </v>
      </c>
      <c r="C12" s="108"/>
      <c r="D12" s="109"/>
      <c r="E12" s="37">
        <f>(M12*F12)</f>
        <v>0</v>
      </c>
      <c r="F12" s="38">
        <v>0.5</v>
      </c>
      <c r="G12" s="37">
        <f>(M12*H12)</f>
        <v>0</v>
      </c>
      <c r="H12" s="38">
        <v>0.5</v>
      </c>
      <c r="I12" s="37"/>
      <c r="J12" s="38"/>
      <c r="K12" s="39"/>
      <c r="L12" s="38"/>
      <c r="M12" s="37">
        <f>ORÇAMENTO!G19</f>
        <v>0</v>
      </c>
      <c r="N12" s="40" t="e">
        <f>M12*$N$28/$M$28</f>
        <v>#DIV/0!</v>
      </c>
    </row>
    <row r="13" spans="1:15" x14ac:dyDescent="0.25">
      <c r="A13" s="41">
        <v>2</v>
      </c>
      <c r="B13" s="110" t="str">
        <f>ORÇAMENTO!B21</f>
        <v>MURETAS</v>
      </c>
      <c r="C13" s="110"/>
      <c r="D13" s="74"/>
      <c r="E13" s="42">
        <f>(M13*F13)</f>
        <v>0</v>
      </c>
      <c r="F13" s="43">
        <v>0.8</v>
      </c>
      <c r="G13" s="42">
        <f>(M13*H13)</f>
        <v>0</v>
      </c>
      <c r="H13" s="43">
        <v>0.2</v>
      </c>
      <c r="I13" s="42"/>
      <c r="J13" s="43"/>
      <c r="K13" s="44"/>
      <c r="L13" s="43"/>
      <c r="M13" s="42">
        <f>ORÇAMENTO!G29</f>
        <v>0</v>
      </c>
      <c r="N13" s="45" t="e">
        <f>M13*$N$28/$M$28</f>
        <v>#DIV/0!</v>
      </c>
      <c r="O13" s="2"/>
    </row>
    <row r="14" spans="1:15" x14ac:dyDescent="0.25">
      <c r="A14" s="41">
        <v>3</v>
      </c>
      <c r="B14" s="74" t="str">
        <f>ORÇAMENTO!B31</f>
        <v>BANCOS</v>
      </c>
      <c r="C14" s="75"/>
      <c r="D14" s="76"/>
      <c r="E14" s="42">
        <f>(M14*F14)</f>
        <v>0</v>
      </c>
      <c r="F14" s="43">
        <v>0.8</v>
      </c>
      <c r="G14" s="42">
        <f>(M14*H14)</f>
        <v>0</v>
      </c>
      <c r="H14" s="43">
        <v>0.2</v>
      </c>
      <c r="I14" s="42"/>
      <c r="J14" s="43"/>
      <c r="K14" s="44"/>
      <c r="L14" s="43"/>
      <c r="M14" s="42">
        <f>ORÇAMENTO!G39</f>
        <v>0</v>
      </c>
      <c r="N14" s="45" t="e">
        <f>M14*$N$28/$M$28</f>
        <v>#DIV/0!</v>
      </c>
      <c r="O14" s="2"/>
    </row>
    <row r="15" spans="1:15" x14ac:dyDescent="0.25">
      <c r="A15" s="41">
        <v>4</v>
      </c>
      <c r="B15" s="74" t="str">
        <f>ORÇAMENTO!B41</f>
        <v>GRAMA</v>
      </c>
      <c r="C15" s="75"/>
      <c r="D15" s="76"/>
      <c r="E15" s="42"/>
      <c r="F15" s="43"/>
      <c r="G15" s="42"/>
      <c r="H15" s="43"/>
      <c r="I15" s="42"/>
      <c r="J15" s="43"/>
      <c r="K15" s="44">
        <f t="shared" ref="K15:K27" si="0">(M15*L15)</f>
        <v>0</v>
      </c>
      <c r="L15" s="43">
        <v>1</v>
      </c>
      <c r="M15" s="42">
        <f>ORÇAMENTO!G44</f>
        <v>0</v>
      </c>
      <c r="N15" s="45" t="e">
        <f t="shared" ref="N15:N27" si="1">M15*$N$28/$M$28</f>
        <v>#DIV/0!</v>
      </c>
      <c r="O15" s="2"/>
    </row>
    <row r="16" spans="1:15" x14ac:dyDescent="0.25">
      <c r="A16" s="36">
        <v>5</v>
      </c>
      <c r="B16" s="74" t="str">
        <f>ORÇAMENTO!B46</f>
        <v>PAVER</v>
      </c>
      <c r="C16" s="75"/>
      <c r="D16" s="76"/>
      <c r="E16" s="42"/>
      <c r="F16" s="43"/>
      <c r="G16" s="42"/>
      <c r="H16" s="43"/>
      <c r="I16" s="42">
        <f t="shared" ref="I16:I27" si="2">(M16*J16)</f>
        <v>0</v>
      </c>
      <c r="J16" s="43">
        <v>0.5</v>
      </c>
      <c r="K16" s="44">
        <f t="shared" si="0"/>
        <v>0</v>
      </c>
      <c r="L16" s="43">
        <v>0.5</v>
      </c>
      <c r="M16" s="42">
        <f>ORÇAMENTO!G49</f>
        <v>0</v>
      </c>
      <c r="N16" s="45" t="e">
        <f t="shared" si="1"/>
        <v>#DIV/0!</v>
      </c>
      <c r="O16" s="2"/>
    </row>
    <row r="17" spans="1:15" x14ac:dyDescent="0.25">
      <c r="A17" s="41">
        <v>6</v>
      </c>
      <c r="B17" s="74" t="str">
        <f>ORÇAMENTO!B51</f>
        <v>CRUZ</v>
      </c>
      <c r="C17" s="75"/>
      <c r="D17" s="76"/>
      <c r="E17" s="42"/>
      <c r="F17" s="43"/>
      <c r="G17" s="42"/>
      <c r="H17" s="43"/>
      <c r="I17" s="42">
        <f t="shared" si="2"/>
        <v>0</v>
      </c>
      <c r="J17" s="43">
        <v>0.4</v>
      </c>
      <c r="K17" s="44">
        <f t="shared" si="0"/>
        <v>0</v>
      </c>
      <c r="L17" s="43">
        <v>0.6</v>
      </c>
      <c r="M17" s="42">
        <f>ORÇAMENTO!G58</f>
        <v>0</v>
      </c>
      <c r="N17" s="45" t="e">
        <f t="shared" si="1"/>
        <v>#DIV/0!</v>
      </c>
      <c r="O17" s="2"/>
    </row>
    <row r="18" spans="1:15" x14ac:dyDescent="0.25">
      <c r="A18" s="41">
        <v>7</v>
      </c>
      <c r="B18" s="74" t="str">
        <f>ORÇAMENTO!B60</f>
        <v>MOBILIÁRIO</v>
      </c>
      <c r="C18" s="75"/>
      <c r="D18" s="76"/>
      <c r="E18" s="42"/>
      <c r="F18" s="43"/>
      <c r="G18" s="42"/>
      <c r="H18" s="43"/>
      <c r="I18" s="42"/>
      <c r="J18" s="43"/>
      <c r="K18" s="44">
        <f t="shared" si="0"/>
        <v>0</v>
      </c>
      <c r="L18" s="43">
        <v>1</v>
      </c>
      <c r="M18" s="42">
        <f>ORÇAMENTO!G63</f>
        <v>0</v>
      </c>
      <c r="N18" s="45" t="e">
        <f t="shared" si="1"/>
        <v>#DIV/0!</v>
      </c>
      <c r="O18" s="2"/>
    </row>
    <row r="19" spans="1:15" x14ac:dyDescent="0.25">
      <c r="A19" s="41">
        <v>8</v>
      </c>
      <c r="B19" s="74" t="str">
        <f>ORÇAMENTO!B65</f>
        <v>DECK PERGOLADO</v>
      </c>
      <c r="C19" s="75"/>
      <c r="D19" s="76"/>
      <c r="E19" s="42"/>
      <c r="F19" s="43"/>
      <c r="G19" s="42">
        <f>M19*H19</f>
        <v>0</v>
      </c>
      <c r="H19" s="43">
        <v>0.3</v>
      </c>
      <c r="I19" s="42">
        <f t="shared" si="2"/>
        <v>0</v>
      </c>
      <c r="J19" s="43">
        <v>0.3</v>
      </c>
      <c r="K19" s="44">
        <f t="shared" si="0"/>
        <v>0</v>
      </c>
      <c r="L19" s="43">
        <v>0.4</v>
      </c>
      <c r="M19" s="42">
        <f>ORÇAMENTO!G70</f>
        <v>0</v>
      </c>
      <c r="N19" s="45" t="e">
        <f t="shared" si="1"/>
        <v>#DIV/0!</v>
      </c>
      <c r="O19" s="2"/>
    </row>
    <row r="20" spans="1:15" x14ac:dyDescent="0.25">
      <c r="A20" s="36">
        <v>9</v>
      </c>
      <c r="B20" s="74" t="str">
        <f>ORÇAMENTO!B72</f>
        <v>ELÉTRICA DA PRAÇA</v>
      </c>
      <c r="C20" s="75"/>
      <c r="D20" s="76"/>
      <c r="E20" s="42">
        <f>M20*F20</f>
        <v>0</v>
      </c>
      <c r="F20" s="43">
        <v>0.2</v>
      </c>
      <c r="G20" s="42">
        <f t="shared" ref="G20:G21" si="3">M20*H20</f>
        <v>0</v>
      </c>
      <c r="H20" s="43">
        <v>0.2</v>
      </c>
      <c r="I20" s="42">
        <f t="shared" si="2"/>
        <v>0</v>
      </c>
      <c r="J20" s="43">
        <v>0.2</v>
      </c>
      <c r="K20" s="44">
        <f t="shared" si="0"/>
        <v>0</v>
      </c>
      <c r="L20" s="43">
        <v>0.4</v>
      </c>
      <c r="M20" s="42">
        <f>ORÇAMENTO!G100</f>
        <v>0</v>
      </c>
      <c r="N20" s="45" t="e">
        <f t="shared" si="1"/>
        <v>#DIV/0!</v>
      </c>
      <c r="O20" s="2"/>
    </row>
    <row r="21" spans="1:15" x14ac:dyDescent="0.25">
      <c r="A21" s="41">
        <v>10</v>
      </c>
      <c r="B21" s="74" t="str">
        <f>ORÇAMENTO!B102</f>
        <v>DRENAGEM</v>
      </c>
      <c r="C21" s="75"/>
      <c r="D21" s="76"/>
      <c r="E21" s="42">
        <f>M21*F21</f>
        <v>0</v>
      </c>
      <c r="F21" s="43">
        <v>0.5</v>
      </c>
      <c r="G21" s="42">
        <f t="shared" si="3"/>
        <v>0</v>
      </c>
      <c r="H21" s="43">
        <v>0.5</v>
      </c>
      <c r="I21" s="42"/>
      <c r="J21" s="43"/>
      <c r="K21" s="44"/>
      <c r="L21" s="43"/>
      <c r="M21" s="42">
        <f>ORÇAMENTO!G107</f>
        <v>0</v>
      </c>
      <c r="N21" s="45" t="e">
        <f t="shared" si="1"/>
        <v>#DIV/0!</v>
      </c>
      <c r="O21" s="2"/>
    </row>
    <row r="22" spans="1:15" x14ac:dyDescent="0.25">
      <c r="A22" s="41">
        <v>11</v>
      </c>
      <c r="B22" s="74" t="str">
        <f>ORÇAMENTO!B109</f>
        <v>PAISAGISMO</v>
      </c>
      <c r="C22" s="75"/>
      <c r="D22" s="76"/>
      <c r="E22" s="42"/>
      <c r="F22" s="43"/>
      <c r="G22" s="42"/>
      <c r="H22" s="43"/>
      <c r="I22" s="42">
        <f t="shared" si="2"/>
        <v>0</v>
      </c>
      <c r="J22" s="43">
        <v>1</v>
      </c>
      <c r="K22" s="44"/>
      <c r="L22" s="43"/>
      <c r="M22" s="42">
        <f>ORÇAMENTO!G111</f>
        <v>0</v>
      </c>
      <c r="N22" s="45" t="e">
        <f t="shared" si="1"/>
        <v>#DIV/0!</v>
      </c>
      <c r="O22" s="2"/>
    </row>
    <row r="23" spans="1:15" x14ac:dyDescent="0.25">
      <c r="A23" s="41">
        <v>12</v>
      </c>
      <c r="B23" s="74" t="str">
        <f>ORÇAMENTO!B113</f>
        <v>REFORMA BANHEIRO</v>
      </c>
      <c r="C23" s="75"/>
      <c r="D23" s="76"/>
      <c r="E23" s="42"/>
      <c r="F23" s="43"/>
      <c r="G23" s="42"/>
      <c r="H23" s="43"/>
      <c r="I23" s="42">
        <f t="shared" si="2"/>
        <v>0</v>
      </c>
      <c r="J23" s="43">
        <v>0.5</v>
      </c>
      <c r="K23" s="44">
        <f>M23*L23</f>
        <v>0</v>
      </c>
      <c r="L23" s="43">
        <v>0.5</v>
      </c>
      <c r="M23" s="42">
        <f>ORÇAMENTO!G137</f>
        <v>0</v>
      </c>
      <c r="N23" s="45" t="e">
        <f t="shared" si="1"/>
        <v>#DIV/0!</v>
      </c>
      <c r="O23" s="2"/>
    </row>
    <row r="24" spans="1:15" x14ac:dyDescent="0.25">
      <c r="A24" s="36">
        <v>13</v>
      </c>
      <c r="B24" s="74" t="str">
        <f>ORÇAMENTO!B139</f>
        <v>PÓRTICO</v>
      </c>
      <c r="C24" s="75"/>
      <c r="D24" s="76"/>
      <c r="E24" s="42"/>
      <c r="F24" s="43"/>
      <c r="G24" s="42">
        <f>M24*H24</f>
        <v>0</v>
      </c>
      <c r="H24" s="43">
        <v>0.4</v>
      </c>
      <c r="I24" s="42">
        <f t="shared" si="2"/>
        <v>0</v>
      </c>
      <c r="J24" s="43">
        <v>0.4</v>
      </c>
      <c r="K24" s="44">
        <f t="shared" ref="K24:K25" si="4">M24*L24</f>
        <v>0</v>
      </c>
      <c r="L24" s="43">
        <v>0.2</v>
      </c>
      <c r="M24" s="42">
        <f>ORÇAMENTO!G150</f>
        <v>0</v>
      </c>
      <c r="N24" s="45" t="e">
        <f t="shared" si="1"/>
        <v>#DIV/0!</v>
      </c>
      <c r="O24" s="2"/>
    </row>
    <row r="25" spans="1:15" x14ac:dyDescent="0.25">
      <c r="A25" s="41">
        <v>14</v>
      </c>
      <c r="B25" s="74" t="str">
        <f>ORÇAMENTO!B152</f>
        <v>MURO DO BAR</v>
      </c>
      <c r="C25" s="75"/>
      <c r="D25" s="76"/>
      <c r="E25" s="42"/>
      <c r="F25" s="43"/>
      <c r="G25" s="42">
        <f>M25*H25</f>
        <v>0</v>
      </c>
      <c r="H25" s="43">
        <v>0.4</v>
      </c>
      <c r="I25" s="42">
        <f t="shared" si="2"/>
        <v>0</v>
      </c>
      <c r="J25" s="43">
        <v>0.4</v>
      </c>
      <c r="K25" s="44">
        <f t="shared" si="4"/>
        <v>0</v>
      </c>
      <c r="L25" s="43">
        <v>0.2</v>
      </c>
      <c r="M25" s="42">
        <f>ORÇAMENTO!G162</f>
        <v>0</v>
      </c>
      <c r="N25" s="45" t="e">
        <f t="shared" si="1"/>
        <v>#DIV/0!</v>
      </c>
      <c r="O25" s="2"/>
    </row>
    <row r="26" spans="1:15" x14ac:dyDescent="0.25">
      <c r="A26" s="41">
        <v>15</v>
      </c>
      <c r="B26" s="74" t="str">
        <f>ORÇAMENTO!B164</f>
        <v>MURO DE CONTENÇÃO</v>
      </c>
      <c r="C26" s="75"/>
      <c r="D26" s="76"/>
      <c r="E26" s="42">
        <f>M26*F26</f>
        <v>0</v>
      </c>
      <c r="F26" s="43">
        <v>1</v>
      </c>
      <c r="G26" s="42"/>
      <c r="H26" s="43"/>
      <c r="I26" s="42"/>
      <c r="J26" s="43"/>
      <c r="K26" s="44"/>
      <c r="L26" s="43"/>
      <c r="M26" s="42">
        <f>ORÇAMENTO!G167</f>
        <v>0</v>
      </c>
      <c r="N26" s="45" t="e">
        <f t="shared" si="1"/>
        <v>#DIV/0!</v>
      </c>
      <c r="O26" s="2"/>
    </row>
    <row r="27" spans="1:15" ht="15.75" thickBot="1" x14ac:dyDescent="0.3">
      <c r="A27" s="41">
        <v>16</v>
      </c>
      <c r="B27" s="74" t="str">
        <f>ORÇAMENTO!B169</f>
        <v>PARQUE INFANTIL</v>
      </c>
      <c r="C27" s="75"/>
      <c r="D27" s="76"/>
      <c r="E27" s="42"/>
      <c r="F27" s="43"/>
      <c r="G27" s="42"/>
      <c r="H27" s="43"/>
      <c r="I27" s="42">
        <f t="shared" si="2"/>
        <v>0</v>
      </c>
      <c r="J27" s="43">
        <v>0.5</v>
      </c>
      <c r="K27" s="46">
        <f t="shared" si="0"/>
        <v>0</v>
      </c>
      <c r="L27" s="43">
        <v>0.5</v>
      </c>
      <c r="M27" s="42">
        <f>ORÇAMENTO!G174</f>
        <v>0</v>
      </c>
      <c r="N27" s="45" t="e">
        <f t="shared" si="1"/>
        <v>#DIV/0!</v>
      </c>
    </row>
    <row r="28" spans="1:15" ht="15.75" thickBot="1" x14ac:dyDescent="0.3">
      <c r="A28" s="111"/>
      <c r="B28" s="114" t="s">
        <v>363</v>
      </c>
      <c r="C28" s="115"/>
      <c r="D28" s="116"/>
      <c r="E28" s="96">
        <f>SUM(E12:E27)</f>
        <v>0</v>
      </c>
      <c r="F28" s="97"/>
      <c r="G28" s="98">
        <f>SUM(G12:G27)</f>
        <v>0</v>
      </c>
      <c r="H28" s="99"/>
      <c r="I28" s="98">
        <f>SUM(I12:I27)</f>
        <v>0</v>
      </c>
      <c r="J28" s="100"/>
      <c r="K28" s="98">
        <f>SUM(K12:K27)</f>
        <v>0</v>
      </c>
      <c r="L28" s="100"/>
      <c r="M28" s="47">
        <f>SUM(M12:M27)</f>
        <v>0</v>
      </c>
      <c r="N28" s="48">
        <v>100</v>
      </c>
      <c r="O28" s="2"/>
    </row>
    <row r="29" spans="1:15" x14ac:dyDescent="0.25">
      <c r="A29" s="112"/>
      <c r="B29" s="101" t="s">
        <v>364</v>
      </c>
      <c r="C29" s="70"/>
      <c r="D29" s="102"/>
      <c r="E29" s="103">
        <f>E28</f>
        <v>0</v>
      </c>
      <c r="F29" s="104"/>
      <c r="G29" s="105">
        <f>E29+G28</f>
        <v>0</v>
      </c>
      <c r="H29" s="106"/>
      <c r="I29" s="105">
        <f>G29+I28</f>
        <v>0</v>
      </c>
      <c r="J29" s="107"/>
      <c r="K29" s="105">
        <f>I29+K28</f>
        <v>0</v>
      </c>
      <c r="L29" s="107"/>
      <c r="M29" s="80"/>
      <c r="N29" s="81"/>
    </row>
    <row r="30" spans="1:15" x14ac:dyDescent="0.25">
      <c r="A30" s="112"/>
      <c r="B30" s="84" t="s">
        <v>365</v>
      </c>
      <c r="C30" s="85"/>
      <c r="D30" s="86"/>
      <c r="E30" s="87" t="e">
        <f>(E28*100/$M$28)</f>
        <v>#DIV/0!</v>
      </c>
      <c r="F30" s="88"/>
      <c r="G30" s="87" t="e">
        <f>(G28*100/$M$28)</f>
        <v>#DIV/0!</v>
      </c>
      <c r="H30" s="89"/>
      <c r="I30" s="87" t="e">
        <f>(I28*100/$M$28)</f>
        <v>#DIV/0!</v>
      </c>
      <c r="J30" s="88"/>
      <c r="K30" s="87" t="e">
        <f>(K28*100/$M$28)</f>
        <v>#DIV/0!</v>
      </c>
      <c r="L30" s="88"/>
      <c r="M30" s="80"/>
      <c r="N30" s="81"/>
    </row>
    <row r="31" spans="1:15" ht="15.75" thickBot="1" x14ac:dyDescent="0.3">
      <c r="A31" s="113"/>
      <c r="B31" s="90" t="s">
        <v>366</v>
      </c>
      <c r="C31" s="91"/>
      <c r="D31" s="92"/>
      <c r="E31" s="93" t="e">
        <f>E29*100/$M$28</f>
        <v>#DIV/0!</v>
      </c>
      <c r="F31" s="94"/>
      <c r="G31" s="77" t="e">
        <f>SUM(E31+G30)</f>
        <v>#DIV/0!</v>
      </c>
      <c r="H31" s="95"/>
      <c r="I31" s="77" t="e">
        <f>SUM(G31+I30)</f>
        <v>#DIV/0!</v>
      </c>
      <c r="J31" s="78"/>
      <c r="K31" s="77" t="e">
        <f>SUM(I31+K30)</f>
        <v>#DIV/0!</v>
      </c>
      <c r="L31" s="78"/>
      <c r="M31" s="82"/>
      <c r="N31" s="83"/>
    </row>
    <row r="35" spans="1:12" x14ac:dyDescent="0.25">
      <c r="A35" s="79"/>
      <c r="B35" s="79"/>
      <c r="C35" s="79"/>
      <c r="D35" s="79"/>
      <c r="F35" s="79"/>
      <c r="G35" s="79"/>
      <c r="H35" s="79"/>
      <c r="I35" s="79"/>
      <c r="J35" s="79"/>
      <c r="K35" s="79"/>
      <c r="L35" s="79"/>
    </row>
    <row r="36" spans="1:12" x14ac:dyDescent="0.25">
      <c r="A36" s="79"/>
      <c r="B36" s="79"/>
      <c r="C36" s="79"/>
      <c r="D36" s="79"/>
      <c r="F36" s="79"/>
      <c r="G36" s="79"/>
      <c r="H36" s="79"/>
      <c r="I36" s="79"/>
      <c r="J36" s="79"/>
      <c r="K36" s="79"/>
      <c r="L36" s="79"/>
    </row>
  </sheetData>
  <mergeCells count="56">
    <mergeCell ref="A8:N8"/>
    <mergeCell ref="A1:N3"/>
    <mergeCell ref="B4:N4"/>
    <mergeCell ref="B5:N5"/>
    <mergeCell ref="B6:N6"/>
    <mergeCell ref="B7:N7"/>
    <mergeCell ref="A9:A11"/>
    <mergeCell ref="B9:D11"/>
    <mergeCell ref="E9:L9"/>
    <mergeCell ref="M9:N10"/>
    <mergeCell ref="E10:F10"/>
    <mergeCell ref="G10:H10"/>
    <mergeCell ref="I10:J10"/>
    <mergeCell ref="K10:L10"/>
    <mergeCell ref="B12:D12"/>
    <mergeCell ref="B13:D13"/>
    <mergeCell ref="B14:D14"/>
    <mergeCell ref="B15:D15"/>
    <mergeCell ref="B27:D27"/>
    <mergeCell ref="B21:D21"/>
    <mergeCell ref="B22:D22"/>
    <mergeCell ref="B23:D23"/>
    <mergeCell ref="M29:N31"/>
    <mergeCell ref="B30:D30"/>
    <mergeCell ref="E30:F30"/>
    <mergeCell ref="G30:H30"/>
    <mergeCell ref="I30:J30"/>
    <mergeCell ref="K30:L30"/>
    <mergeCell ref="B31:D31"/>
    <mergeCell ref="E31:F31"/>
    <mergeCell ref="G31:H31"/>
    <mergeCell ref="I31:J31"/>
    <mergeCell ref="B29:D29"/>
    <mergeCell ref="E29:F29"/>
    <mergeCell ref="G29:H29"/>
    <mergeCell ref="I29:J29"/>
    <mergeCell ref="K29:L29"/>
    <mergeCell ref="A36:D36"/>
    <mergeCell ref="F36:L36"/>
    <mergeCell ref="B16:D16"/>
    <mergeCell ref="B17:D17"/>
    <mergeCell ref="B18:D18"/>
    <mergeCell ref="B19:D19"/>
    <mergeCell ref="B20:D20"/>
    <mergeCell ref="E28:F28"/>
    <mergeCell ref="G28:H28"/>
    <mergeCell ref="I28:J28"/>
    <mergeCell ref="K28:L28"/>
    <mergeCell ref="A28:A31"/>
    <mergeCell ref="B28:D28"/>
    <mergeCell ref="B24:D24"/>
    <mergeCell ref="B25:D25"/>
    <mergeCell ref="B26:D26"/>
    <mergeCell ref="K31:L31"/>
    <mergeCell ref="A35:D35"/>
    <mergeCell ref="F35:L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2021-11-12T11:14:48Z</dcterms:modified>
</cp:coreProperties>
</file>