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Editais\Editais 2021\1 - Prefeitura\Processo nº 20-2021 - Pavimentação Estrada Municipal Santa Barbara (Estaca 0 a 28) - 440M\"/>
    </mc:Choice>
  </mc:AlternateContent>
  <bookViews>
    <workbookView xWindow="-120" yWindow="-120" windowWidth="29040" windowHeight="15840"/>
  </bookViews>
  <sheets>
    <sheet name="Orçamento " sheetId="3" r:id="rId1"/>
    <sheet name="Cronograma" sheetId="4" r:id="rId2"/>
    <sheet name="Orçamento" sheetId="1" state="hidden" r:id="rId3"/>
  </sheets>
  <externalReferences>
    <externalReference r:id="rId4"/>
  </externalReferences>
  <definedNames>
    <definedName name="ORÇAMENTO.BancoRef" hidden="1">Orçamento!#REF!</definedName>
    <definedName name="REFERENCIA.Descricao" hidden="1">IF(ISNUMBER(Orçamento!$AE1),OFFSET(INDIRECT(ORÇAMENTO.BancoRef),Orçamento!$AE1-1,3,1),Orçamento!$AE1)</definedName>
    <definedName name="REFERENCIA.Unidade" hidden="1">IF(ISNUMBER(Orçamento!$AE1),OFFSET(INDIRECT(ORÇAMENTO.BancoRef),Orçamento!$AE1-1,4,1),"-")</definedName>
    <definedName name="TIPOORCAMENTO" hidden="1">IF(VALUE([1]MENU!$O$3)=2,"Licitado","Proposto")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3" i="3" l="1"/>
  <c r="F34" i="3"/>
  <c r="B16" i="4" l="1"/>
  <c r="B15" i="4"/>
  <c r="F15" i="3"/>
  <c r="F24" i="3"/>
  <c r="F35" i="3"/>
  <c r="F32" i="3"/>
  <c r="F31" i="3"/>
  <c r="F25" i="3"/>
  <c r="F26" i="3"/>
  <c r="F27" i="3"/>
  <c r="F28" i="3" l="1"/>
  <c r="M15" i="4" s="1"/>
  <c r="E15" i="4"/>
  <c r="I15" i="4"/>
  <c r="G15" i="4"/>
  <c r="K15" i="4"/>
  <c r="F36" i="3"/>
  <c r="M16" i="4" s="1"/>
  <c r="E16" i="4" l="1"/>
  <c r="I16" i="4"/>
  <c r="G16" i="4"/>
  <c r="K16" i="4"/>
  <c r="F10" i="3"/>
  <c r="B14" i="4" l="1"/>
  <c r="F20" i="3" l="1"/>
  <c r="F19" i="3"/>
  <c r="F14" i="3"/>
  <c r="F16" i="3" s="1"/>
  <c r="M13" i="4" l="1"/>
  <c r="I13" i="4" s="1"/>
  <c r="F21" i="3"/>
  <c r="M14" i="4" s="1"/>
  <c r="I14" i="4" s="1"/>
  <c r="B13" i="4"/>
  <c r="B12" i="4"/>
  <c r="B7" i="4"/>
  <c r="B5" i="4"/>
  <c r="B4" i="4"/>
  <c r="K14" i="4" l="1"/>
  <c r="G14" i="4"/>
  <c r="K13" i="4"/>
  <c r="G13" i="4"/>
  <c r="F11" i="3"/>
  <c r="M12" i="4" s="1"/>
  <c r="F24" i="1"/>
  <c r="F25" i="1"/>
  <c r="F26" i="1"/>
  <c r="F27" i="1"/>
  <c r="F28" i="1"/>
  <c r="F29" i="1"/>
  <c r="F23" i="1"/>
  <c r="F17" i="1"/>
  <c r="F16" i="1"/>
  <c r="F15" i="1"/>
  <c r="F18" i="1"/>
  <c r="F19" i="1"/>
  <c r="F14" i="1"/>
  <c r="F10" i="1"/>
  <c r="I12" i="4" l="1"/>
  <c r="G12" i="4"/>
  <c r="K12" i="4"/>
  <c r="F38" i="3"/>
  <c r="G34" i="3" s="1"/>
  <c r="I17" i="4"/>
  <c r="M17" i="4"/>
  <c r="K17" i="4"/>
  <c r="G17" i="4"/>
  <c r="G19" i="4" s="1"/>
  <c r="E13" i="4"/>
  <c r="E14" i="4"/>
  <c r="E12" i="4"/>
  <c r="F30" i="1"/>
  <c r="G19" i="3" l="1"/>
  <c r="G24" i="3"/>
  <c r="G32" i="3"/>
  <c r="G15" i="3"/>
  <c r="G20" i="3"/>
  <c r="G36" i="3"/>
  <c r="G28" i="3"/>
  <c r="K19" i="4"/>
  <c r="B5" i="3"/>
  <c r="B6" i="4" s="1"/>
  <c r="G25" i="3"/>
  <c r="G21" i="3"/>
  <c r="G35" i="3"/>
  <c r="G27" i="3"/>
  <c r="G33" i="3"/>
  <c r="G14" i="3"/>
  <c r="G10" i="3"/>
  <c r="G38" i="3"/>
  <c r="G11" i="3" s="1"/>
  <c r="G16" i="3"/>
  <c r="G31" i="3"/>
  <c r="G26" i="3"/>
  <c r="I19" i="4"/>
  <c r="E17" i="4"/>
  <c r="E19" i="4" s="1"/>
  <c r="N13" i="4"/>
  <c r="N15" i="4"/>
  <c r="N16" i="4"/>
  <c r="N12" i="4"/>
  <c r="N14" i="4"/>
  <c r="E18" i="4" l="1"/>
  <c r="F11" i="1"/>
  <c r="G18" i="4" l="1"/>
  <c r="I18" i="4" s="1"/>
  <c r="K18" i="4" s="1"/>
  <c r="E20" i="4"/>
  <c r="G20" i="4" s="1"/>
  <c r="I20" i="4" s="1"/>
  <c r="K20" i="4" s="1"/>
  <c r="F20" i="1"/>
  <c r="F32" i="1" l="1"/>
  <c r="G20" i="1" s="1"/>
  <c r="G10" i="1" l="1"/>
  <c r="G23" i="1"/>
  <c r="G32" i="1"/>
  <c r="G11" i="1" s="1"/>
  <c r="G16" i="1"/>
  <c r="G15" i="1"/>
  <c r="G14" i="1"/>
  <c r="G25" i="1"/>
  <c r="G17" i="1"/>
  <c r="G24" i="1"/>
  <c r="G19" i="1"/>
  <c r="G30" i="1"/>
  <c r="G29" i="1"/>
  <c r="G28" i="1"/>
  <c r="G27" i="1"/>
  <c r="G18" i="1"/>
  <c r="G26" i="1"/>
  <c r="B5" i="1"/>
</calcChain>
</file>

<file path=xl/sharedStrings.xml><?xml version="1.0" encoding="utf-8"?>
<sst xmlns="http://schemas.openxmlformats.org/spreadsheetml/2006/main" count="165" uniqueCount="97">
  <si>
    <t xml:space="preserve">PLANILHA QUANTITATIVA E ORÇAMENTÁRIA </t>
  </si>
  <si>
    <t>LOCAL:</t>
  </si>
  <si>
    <t>Valor Total:</t>
  </si>
  <si>
    <t>Valor do BDI:</t>
  </si>
  <si>
    <t>Unidade</t>
  </si>
  <si>
    <t>1.2</t>
  </si>
  <si>
    <t>2.1</t>
  </si>
  <si>
    <t>2.2</t>
  </si>
  <si>
    <t>3.1</t>
  </si>
  <si>
    <t>3.2</t>
  </si>
  <si>
    <t>CRONOGRAMA FÍSICO FINANCEIRO</t>
  </si>
  <si>
    <t>ITEM</t>
  </si>
  <si>
    <t>DISCRIMINAÇÃO</t>
  </si>
  <si>
    <t>PERÍODO</t>
  </si>
  <si>
    <t>TOTAL</t>
  </si>
  <si>
    <t>MÊS 01</t>
  </si>
  <si>
    <t>MÊS 02</t>
  </si>
  <si>
    <t>R$</t>
  </si>
  <si>
    <t>%</t>
  </si>
  <si>
    <t>SOMATÓRIO ACUMULADO %</t>
  </si>
  <si>
    <t>OBRA:</t>
  </si>
  <si>
    <t>2.3</t>
  </si>
  <si>
    <t>3.3</t>
  </si>
  <si>
    <t>TOTAL GERAL ORÇAMENTO</t>
  </si>
  <si>
    <t>VALOR DA OBRA</t>
  </si>
  <si>
    <t xml:space="preserve">VALOR ACUMULADO </t>
  </si>
  <si>
    <t>PERCENTUAL DA OBRA</t>
  </si>
  <si>
    <t>ITENS DE SERVIÇO</t>
  </si>
  <si>
    <t xml:space="preserve">Quantidade </t>
  </si>
  <si>
    <t>Custo Unitário</t>
  </si>
  <si>
    <t>Custo total</t>
  </si>
  <si>
    <t>M³</t>
  </si>
  <si>
    <t>M²</t>
  </si>
  <si>
    <t>1.1</t>
  </si>
  <si>
    <t>TOTAL DO ITEM</t>
  </si>
  <si>
    <t>PAVIMENTAÇÃO</t>
  </si>
  <si>
    <t>SERVIÇOS PRELIMINARES</t>
  </si>
  <si>
    <t>PLACA DE OBRA EM CHAPA DE AÇO GALVANIZADO</t>
  </si>
  <si>
    <t>2.4</t>
  </si>
  <si>
    <t>2.5</t>
  </si>
  <si>
    <t>2.6</t>
  </si>
  <si>
    <t>2.7</t>
  </si>
  <si>
    <t>IMPRIMAÇÃO COM EMULSÃO ASFALTICA (EAI) ‐ REF. COD. SINAPI 96401</t>
  </si>
  <si>
    <t>PINTURA DE LIGACAO COM EMULSAO RR-2C</t>
  </si>
  <si>
    <t>SINALIZAÇÃO HORIZONTAL E VERTICAL</t>
  </si>
  <si>
    <t>3.4</t>
  </si>
  <si>
    <t>3.5</t>
  </si>
  <si>
    <t>3.6</t>
  </si>
  <si>
    <t>3.7</t>
  </si>
  <si>
    <t>FORNECIMENTO E IMPLANTAÇÃO DE SUPORTE METÁLICO GALVANIZADO PARA PLACA DE ADVERTÊNCIA - LADO DE 0,80 M</t>
  </si>
  <si>
    <t>TACHA REFLETIVA BIDIRECIONAL - FORNECIMENTO E COLOCAÇÃO</t>
  </si>
  <si>
    <t>CONTRATAÇÃO DE OBRA DE PAVIMENTAÇÃO ASFÁLTICA, DRENAGEM PLUVIAL E SINALIZAÇÃO NA ESTRADA GERAL SANGA DAS PEDRAS</t>
  </si>
  <si>
    <t xml:space="preserve">ESTRADA GERAL SANGA DAS PEDRAS ‐ MORRO GRANDE/SC </t>
  </si>
  <si>
    <t>TRANSPORTE COMERCIAL DE BRITA - DMT=46,2KM</t>
  </si>
  <si>
    <t>TRANSPORTE COM CAMINHÃO BASCULANTE 10 M3 DE MASSA ASFALTICA PARA PAVIMENTAÇÃO URBANA - DMT=46,2KM</t>
  </si>
  <si>
    <t>EXECUÇÃO E COMPACTAÇÃO DE BASE E OU SUB BASE PARA PAVIMENTAÇÃO DE BRITA GRADUADA SIMPLES - EXCLUSIVE CARGA E TRANSPORTE. AF_11/2019</t>
  </si>
  <si>
    <t>EXECUÇÃO DE PAVIMENTO COM APLICAÇÃO DE CONCRETO ASFÁLTICO, CAMADA DE ROLAMENTO - EXCLUSIVE CARGA E TRANSPORTE. AF_11/2019</t>
  </si>
  <si>
    <t>SINALIZACAO HORIZONTAL COM TINTA RETRORREFLETIVA A BASE DE RESINA ACRILICA COM MICROESFERAS DE VIDRO</t>
  </si>
  <si>
    <t>FORNECIMENTO E IMPLANTAÇÃO DE PLACA EM AÇO - PELÍCULA I + III</t>
  </si>
  <si>
    <t>FORNECIMENTO E IMPLANTAÇÃO DE SUPORTE METÁLICO GALVANIZADO PARA PLACA DE REGULAMENTAÇÃO - D = 0,80 M</t>
  </si>
  <si>
    <t>UN</t>
  </si>
  <si>
    <t>M³XKM</t>
  </si>
  <si>
    <t>FORNECIMENTO E IMPLANTAÇÃO DE SUPORTE METÁLICO GALVANIZADO
PARA PLACAS - 2,00 X 1,00 M</t>
  </si>
  <si>
    <t>TRANSPORTE COM CAMINHÃO BASCULANTE DE 10 M³, EM VIA URBANA PAVIMENTADA, DMT ATÉ 30 KM (UNIDADE: M3XKM). AF_07/2020</t>
  </si>
  <si>
    <t>M</t>
  </si>
  <si>
    <t xml:space="preserve">ESTRADA GERAL SANTA BÁRBARA ‐ MORRO GRANDE/SC </t>
  </si>
  <si>
    <t>PLACA DE OBRA</t>
  </si>
  <si>
    <t>M2</t>
  </si>
  <si>
    <t>TERRAPLANAGEM</t>
  </si>
  <si>
    <t xml:space="preserve">EXECUÇÃO E COMPACTAÇÃO DE  SUB BASE PARA PAVIMENTAÇÃO DE SEIXO (com escavadeira) - EXCLUSIVE SEIXO CARGA E TRANSPORTE. SEIXO FORNECIDO PELA PREFEITURA MUNICIPAL DE MORRO GRANDE, LOCALIZADO EM TRÊS BARRAS, PRÓXIMO AO RESTAURANTE LONGARETTI </t>
  </si>
  <si>
    <t>M3</t>
  </si>
  <si>
    <t>M3XKM</t>
  </si>
  <si>
    <t>PAVIMENTAÇÃO PRIMEIRA ETAPA</t>
  </si>
  <si>
    <t>4.1</t>
  </si>
  <si>
    <t>4.2</t>
  </si>
  <si>
    <t>4.3</t>
  </si>
  <si>
    <t>4.4</t>
  </si>
  <si>
    <t xml:space="preserve">IMPRIMAÇÃO COM EMULSÃO ASFALTICA (EAI) </t>
  </si>
  <si>
    <t>EXECUÇÃO DE PINTURA DE LIGAÇÃO COM EMULSÃO ASFÁLTICA RR-2C. AF_11/2019</t>
  </si>
  <si>
    <t>PAVIMENTAÇÃO SEGUNDA ETAPA</t>
  </si>
  <si>
    <t>4.5</t>
  </si>
  <si>
    <t>5.1</t>
  </si>
  <si>
    <t>5.2</t>
  </si>
  <si>
    <t>5.3</t>
  </si>
  <si>
    <t>5.4</t>
  </si>
  <si>
    <t>PINTURA DE EIXO VIÁRIO SOBRE ASFALTO COM TINTA RETRORREFLETIVA A BASE DE RESINA ACRÍLICA COM MICROESFERAS DE VIDRO, APLICAÇÃO MECÂNICA COM DEMARCADORA AUTOPROPELIDA. AF_05/2021</t>
  </si>
  <si>
    <t>SINALIZAÇÃO</t>
  </si>
  <si>
    <t>MÊS 03</t>
  </si>
  <si>
    <t>CONTRATAÇÃO DE OBRA DE PAVIMENTAÇÃO ASFÁLTICA NA ESTRADA MUNICIPAL SANTA BÁRBARA, COM EXTENSÃO TOTAL DE 440,00 METROS (ESTACA 6+0,00 à ESTACA 28+0,000M).</t>
  </si>
  <si>
    <t>m²</t>
  </si>
  <si>
    <t>5.5</t>
  </si>
  <si>
    <t>5.6</t>
  </si>
  <si>
    <t>FORNECIMENTO E IMPLANTAÇÃO DE PLACA DE REGULAMENTAÇÃO EM AÇO D = 0,60 M - PELÍCULA RETRORREFLETIVA.</t>
  </si>
  <si>
    <t>FORNECIMENTO E IMPLANTAÇÃO DE PLACA DE ADVERTÊNCIA EM AÇO L =2,0 X 1,0 M - PELÍCULA RETRORREFLETIVA.</t>
  </si>
  <si>
    <t>FORNECIMENTO E IMPLANTAÇÃO DE PLACA DE REGULAMENTAÇÃO EM AÇO, R1 LADO 0,331 M - PELÍCULA RETRORREFLETIVA.</t>
  </si>
  <si>
    <t>TACHA REFLETIVA BIDIRECIONAL - FORNECIMENTO E COLOCAÇÃO.</t>
  </si>
  <si>
    <t>MÊS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</si>
</sst>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0">
    <xf numFmtId="0" fontId="0" fillId="0" borderId="0" xfId="0"/>
    <xf numFmtId="4" fontId="0" fillId="0" borderId="0" xfId="0" applyNumberFormat="1"/>
    <xf numFmtId="0" fontId="3" fillId="0" borderId="0" xfId="0" applyFont="1" applyAlignment="1">
      <alignment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5" xfId="0" applyFont="1" applyBorder="1" applyAlignment="1">
      <alignment horizontal="right" vertical="center"/>
    </xf>
    <xf numFmtId="0" fontId="9" fillId="0" borderId="0" xfId="0" applyFont="1"/>
    <xf numFmtId="0" fontId="10" fillId="0" borderId="39" xfId="0" applyFont="1" applyBorder="1" applyAlignment="1">
      <alignment horizontal="center" vertical="center"/>
    </xf>
    <xf numFmtId="0" fontId="10" fillId="0" borderId="44" xfId="0" applyFont="1" applyBorder="1" applyAlignment="1">
      <alignment vertical="center" wrapText="1"/>
    </xf>
    <xf numFmtId="0" fontId="10" fillId="0" borderId="44" xfId="0" applyFont="1" applyBorder="1" applyAlignment="1">
      <alignment horizontal="center" vertical="center"/>
    </xf>
    <xf numFmtId="4" fontId="10" fillId="0" borderId="44" xfId="0" applyNumberFormat="1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2" fontId="3" fillId="4" borderId="10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4" fontId="10" fillId="0" borderId="44" xfId="0" applyNumberFormat="1" applyFont="1" applyBorder="1" applyAlignment="1">
      <alignment horizontal="center" vertical="center"/>
    </xf>
    <xf numFmtId="2" fontId="10" fillId="0" borderId="45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164" fontId="3" fillId="4" borderId="43" xfId="1" applyNumberFormat="1" applyFont="1" applyFill="1" applyBorder="1" applyAlignment="1">
      <alignment horizontal="center" vertical="center"/>
    </xf>
    <xf numFmtId="164" fontId="3" fillId="0" borderId="43" xfId="1" applyNumberFormat="1" applyFont="1" applyBorder="1" applyAlignment="1">
      <alignment horizontal="center" vertical="center"/>
    </xf>
    <xf numFmtId="2" fontId="11" fillId="0" borderId="43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 wrapText="1"/>
    </xf>
    <xf numFmtId="2" fontId="3" fillId="0" borderId="10" xfId="1" applyNumberFormat="1" applyFont="1" applyBorder="1" applyAlignment="1">
      <alignment horizontal="center" vertical="center"/>
    </xf>
    <xf numFmtId="2" fontId="10" fillId="0" borderId="45" xfId="0" applyNumberFormat="1" applyFont="1" applyBorder="1" applyAlignment="1">
      <alignment horizontal="center" vertical="center" wrapText="1"/>
    </xf>
    <xf numFmtId="2" fontId="9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4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wrapText="1"/>
    </xf>
    <xf numFmtId="2" fontId="3" fillId="4" borderId="46" xfId="1" applyNumberFormat="1" applyFont="1" applyFill="1" applyBorder="1" applyAlignment="1">
      <alignment horizontal="center" vertical="center" wrapText="1"/>
    </xf>
    <xf numFmtId="2" fontId="3" fillId="0" borderId="46" xfId="1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9" fontId="6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" fontId="10" fillId="0" borderId="48" xfId="0" applyNumberFormat="1" applyFont="1" applyBorder="1" applyAlignment="1">
      <alignment horizontal="center" vertical="center" wrapText="1"/>
    </xf>
    <xf numFmtId="2" fontId="10" fillId="0" borderId="4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21" xfId="0" applyFont="1" applyBorder="1" applyAlignment="1">
      <alignment horizontal="right" vertical="center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4" fontId="12" fillId="0" borderId="10" xfId="1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15" fillId="0" borderId="0" xfId="0" applyFont="1"/>
    <xf numFmtId="0" fontId="14" fillId="0" borderId="43" xfId="0" applyFont="1" applyBorder="1" applyAlignment="1">
      <alignment horizontal="center" vertical="center"/>
    </xf>
    <xf numFmtId="0" fontId="13" fillId="0" borderId="43" xfId="0" applyFont="1" applyFill="1" applyBorder="1" applyAlignment="1">
      <alignment horizontal="left" vertical="center" wrapText="1"/>
    </xf>
    <xf numFmtId="0" fontId="12" fillId="4" borderId="43" xfId="0" applyFont="1" applyFill="1" applyBorder="1" applyAlignment="1">
      <alignment horizontal="center" vertical="center"/>
    </xf>
    <xf numFmtId="164" fontId="12" fillId="4" borderId="43" xfId="1" applyNumberFormat="1" applyFont="1" applyFill="1" applyBorder="1" applyAlignment="1">
      <alignment horizontal="center" vertical="center"/>
    </xf>
    <xf numFmtId="164" fontId="12" fillId="0" borderId="43" xfId="1" applyNumberFormat="1" applyFont="1" applyBorder="1" applyAlignment="1">
      <alignment horizontal="center" vertical="center"/>
    </xf>
    <xf numFmtId="4" fontId="14" fillId="0" borderId="43" xfId="0" applyNumberFormat="1" applyFont="1" applyBorder="1" applyAlignment="1">
      <alignment horizontal="center" vertical="center"/>
    </xf>
    <xf numFmtId="2" fontId="14" fillId="0" borderId="43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2" fontId="12" fillId="0" borderId="1" xfId="1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12" fillId="0" borderId="1" xfId="1" applyNumberFormat="1" applyFont="1" applyBorder="1" applyAlignment="1">
      <alignment horizontal="center" vertical="center"/>
    </xf>
    <xf numFmtId="0" fontId="14" fillId="0" borderId="46" xfId="0" applyFont="1" applyBorder="1" applyAlignment="1">
      <alignment vertical="center" wrapText="1"/>
    </xf>
    <xf numFmtId="0" fontId="14" fillId="0" borderId="4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46" xfId="0" applyFont="1" applyFill="1" applyBorder="1" applyAlignment="1">
      <alignment horizontal="left" vertical="center" wrapText="1"/>
    </xf>
    <xf numFmtId="0" fontId="12" fillId="4" borderId="46" xfId="0" applyFont="1" applyFill="1" applyBorder="1" applyAlignment="1">
      <alignment horizontal="center" vertical="center"/>
    </xf>
    <xf numFmtId="164" fontId="12" fillId="4" borderId="46" xfId="1" applyNumberFormat="1" applyFont="1" applyFill="1" applyBorder="1" applyAlignment="1">
      <alignment horizontal="center" vertical="center"/>
    </xf>
    <xf numFmtId="164" fontId="12" fillId="0" borderId="46" xfId="1" applyNumberFormat="1" applyFont="1" applyBorder="1" applyAlignment="1">
      <alignment horizontal="center" vertical="center"/>
    </xf>
    <xf numFmtId="4" fontId="3" fillId="0" borderId="52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53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/>
    </xf>
    <xf numFmtId="49" fontId="12" fillId="4" borderId="43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 applyProtection="1">
      <alignment horizontal="left" vertical="top" wrapText="1"/>
    </xf>
    <xf numFmtId="4" fontId="3" fillId="0" borderId="1" xfId="1" applyNumberFormat="1" applyFont="1" applyBorder="1" applyAlignment="1">
      <alignment horizontal="center" vertical="center"/>
    </xf>
    <xf numFmtId="0" fontId="13" fillId="4" borderId="46" xfId="0" applyNumberFormat="1" applyFont="1" applyFill="1" applyBorder="1" applyAlignment="1" applyProtection="1">
      <alignment horizontal="left" vertical="top" wrapText="1"/>
    </xf>
    <xf numFmtId="0" fontId="3" fillId="4" borderId="46" xfId="0" applyFont="1" applyFill="1" applyBorder="1" applyAlignment="1">
      <alignment horizontal="center" vertical="center" wrapText="1"/>
    </xf>
    <xf numFmtId="4" fontId="3" fillId="0" borderId="5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0" fillId="3" borderId="1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right" vertical="center"/>
    </xf>
    <xf numFmtId="0" fontId="10" fillId="0" borderId="48" xfId="0" applyFont="1" applyBorder="1" applyAlignment="1">
      <alignment horizontal="right" vertical="center"/>
    </xf>
    <xf numFmtId="0" fontId="10" fillId="0" borderId="44" xfId="0" applyFont="1" applyBorder="1" applyAlignment="1">
      <alignment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" fontId="3" fillId="0" borderId="42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10" fontId="3" fillId="0" borderId="35" xfId="0" applyNumberFormat="1" applyFont="1" applyBorder="1" applyAlignment="1">
      <alignment horizontal="left" vertical="center"/>
    </xf>
    <xf numFmtId="10" fontId="3" fillId="0" borderId="12" xfId="0" applyNumberFormat="1" applyFont="1" applyBorder="1" applyAlignment="1">
      <alignment horizontal="left" vertical="center"/>
    </xf>
    <xf numFmtId="10" fontId="3" fillId="0" borderId="13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1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2" fontId="8" fillId="0" borderId="35" xfId="2" applyNumberFormat="1" applyFont="1" applyBorder="1" applyAlignment="1">
      <alignment horizontal="center" vertical="center"/>
    </xf>
    <xf numFmtId="2" fontId="8" fillId="0" borderId="30" xfId="2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2" fontId="8" fillId="0" borderId="36" xfId="2" applyNumberFormat="1" applyFont="1" applyBorder="1" applyAlignment="1">
      <alignment horizontal="center" vertical="center"/>
    </xf>
    <xf numFmtId="2" fontId="8" fillId="0" borderId="37" xfId="2" applyNumberFormat="1" applyFont="1" applyBorder="1" applyAlignment="1">
      <alignment horizontal="center" vertical="center"/>
    </xf>
    <xf numFmtId="2" fontId="8" fillId="0" borderId="12" xfId="2" applyNumberFormat="1" applyFont="1" applyBorder="1" applyAlignment="1">
      <alignment horizontal="center" vertical="center"/>
    </xf>
    <xf numFmtId="2" fontId="8" fillId="0" borderId="36" xfId="0" applyNumberFormat="1" applyFont="1" applyBorder="1" applyAlignment="1">
      <alignment horizontal="center" vertical="center"/>
    </xf>
    <xf numFmtId="2" fontId="8" fillId="0" borderId="51" xfId="0" applyNumberFormat="1" applyFont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" fontId="8" fillId="0" borderId="33" xfId="0" applyNumberFormat="1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/>
    </xf>
    <xf numFmtId="4" fontId="3" fillId="0" borderId="6" xfId="0" applyNumberFormat="1" applyFont="1" applyBorder="1" applyAlignment="1">
      <alignment horizontal="left" vertical="center"/>
    </xf>
    <xf numFmtId="10" fontId="3" fillId="0" borderId="8" xfId="0" applyNumberFormat="1" applyFont="1" applyBorder="1" applyAlignment="1">
      <alignment horizontal="left" vertical="center"/>
    </xf>
    <xf numFmtId="10" fontId="3" fillId="0" borderId="9" xfId="0" applyNumberFormat="1" applyFont="1" applyBorder="1" applyAlignment="1">
      <alignment horizontal="left" vertical="center"/>
    </xf>
    <xf numFmtId="0" fontId="10" fillId="0" borderId="39" xfId="0" applyFont="1" applyBorder="1" applyAlignment="1">
      <alignment horizontal="right" vertical="center"/>
    </xf>
    <xf numFmtId="0" fontId="10" fillId="0" borderId="44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Editais/Editais%202020/1%20-%20Prefeitura/_Temp/_Processo%20n&#186;%20XX-2020%20-%20Pavimenta&#231;&#227;o%20Estrada%20Municipal%20Rio%20do%20Meio%20(Estaca%200%20-%2047)/Projeto%20-%20Pavimenta&#231;&#227;o%20Rio%20do%20Meio/OR&#199;AM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tabSelected="1" zoomScaleNormal="100" workbookViewId="0">
      <selection activeCell="E31" sqref="E31:E35"/>
    </sheetView>
  </sheetViews>
  <sheetFormatPr defaultRowHeight="12.75" x14ac:dyDescent="0.2"/>
  <cols>
    <col min="1" max="1" width="16.28515625" style="15" customWidth="1"/>
    <col min="2" max="2" width="46.5703125" style="15" customWidth="1"/>
    <col min="3" max="3" width="9.140625" style="15"/>
    <col min="4" max="4" width="12.7109375" style="15" customWidth="1"/>
    <col min="5" max="5" width="15" style="15" customWidth="1"/>
    <col min="6" max="6" width="12.140625" style="15" customWidth="1"/>
    <col min="7" max="7" width="15.85546875" style="15" customWidth="1"/>
    <col min="8" max="8" width="9.140625" style="15" customWidth="1"/>
    <col min="9" max="16384" width="9.140625" style="15"/>
  </cols>
  <sheetData>
    <row r="1" spans="1:8" ht="31.5" customHeight="1" thickBot="1" x14ac:dyDescent="0.25">
      <c r="A1" s="109" t="s">
        <v>0</v>
      </c>
      <c r="B1" s="110"/>
      <c r="C1" s="110"/>
      <c r="D1" s="110"/>
      <c r="E1" s="110"/>
      <c r="F1" s="110"/>
      <c r="G1" s="111"/>
    </row>
    <row r="2" spans="1:8" ht="13.5" thickBot="1" x14ac:dyDescent="0.25">
      <c r="A2" s="112"/>
      <c r="B2" s="113"/>
      <c r="C2" s="113"/>
      <c r="D2" s="113"/>
      <c r="E2" s="113"/>
      <c r="F2" s="113"/>
      <c r="G2" s="113"/>
    </row>
    <row r="3" spans="1:8" ht="30" customHeight="1" thickBot="1" x14ac:dyDescent="0.25">
      <c r="A3" s="63" t="s">
        <v>20</v>
      </c>
      <c r="B3" s="114" t="s">
        <v>88</v>
      </c>
      <c r="C3" s="115"/>
      <c r="D3" s="115"/>
      <c r="E3" s="115"/>
      <c r="F3" s="115"/>
      <c r="G3" s="115"/>
      <c r="H3" s="62"/>
    </row>
    <row r="4" spans="1:8" ht="13.5" thickBot="1" x14ac:dyDescent="0.25">
      <c r="A4" s="12" t="s">
        <v>1</v>
      </c>
      <c r="B4" s="116" t="s">
        <v>65</v>
      </c>
      <c r="C4" s="117"/>
      <c r="D4" s="117"/>
      <c r="E4" s="117"/>
      <c r="F4" s="117"/>
      <c r="G4" s="118"/>
    </row>
    <row r="5" spans="1:8" ht="13.5" thickBot="1" x14ac:dyDescent="0.25">
      <c r="A5" s="13" t="s">
        <v>2</v>
      </c>
      <c r="B5" s="119">
        <f>F38</f>
        <v>0</v>
      </c>
      <c r="C5" s="120"/>
      <c r="D5" s="120"/>
      <c r="E5" s="120"/>
      <c r="F5" s="120"/>
      <c r="G5" s="121"/>
    </row>
    <row r="6" spans="1:8" ht="13.5" thickBot="1" x14ac:dyDescent="0.25">
      <c r="A6" s="12" t="s">
        <v>3</v>
      </c>
      <c r="B6" s="122">
        <v>0.22520000000000001</v>
      </c>
      <c r="C6" s="123"/>
      <c r="D6" s="123"/>
      <c r="E6" s="123"/>
      <c r="F6" s="123"/>
      <c r="G6" s="124"/>
    </row>
    <row r="7" spans="1:8" ht="13.5" thickBot="1" x14ac:dyDescent="0.25">
      <c r="A7" s="125"/>
      <c r="B7" s="126"/>
      <c r="C7" s="126"/>
      <c r="D7" s="126"/>
      <c r="E7" s="126"/>
      <c r="F7" s="126"/>
      <c r="G7" s="126"/>
    </row>
    <row r="8" spans="1:8" ht="13.5" thickBot="1" x14ac:dyDescent="0.25">
      <c r="A8" s="16" t="s">
        <v>11</v>
      </c>
      <c r="B8" s="58" t="s">
        <v>27</v>
      </c>
      <c r="C8" s="18" t="s">
        <v>4</v>
      </c>
      <c r="D8" s="18" t="s">
        <v>28</v>
      </c>
      <c r="E8" s="18" t="s">
        <v>29</v>
      </c>
      <c r="F8" s="18" t="s">
        <v>30</v>
      </c>
      <c r="G8" s="20" t="s">
        <v>18</v>
      </c>
    </row>
    <row r="9" spans="1:8" x14ac:dyDescent="0.2">
      <c r="A9" s="21">
        <v>1</v>
      </c>
      <c r="B9" s="127" t="s">
        <v>36</v>
      </c>
      <c r="C9" s="127"/>
      <c r="D9" s="127"/>
      <c r="E9" s="127"/>
      <c r="F9" s="127"/>
      <c r="G9" s="127"/>
    </row>
    <row r="10" spans="1:8" s="69" customFormat="1" thickBot="1" x14ac:dyDescent="0.25">
      <c r="A10" s="64" t="s">
        <v>33</v>
      </c>
      <c r="B10" s="83" t="s">
        <v>66</v>
      </c>
      <c r="C10" s="84" t="s">
        <v>67</v>
      </c>
      <c r="D10" s="84">
        <v>2.88</v>
      </c>
      <c r="E10" s="66"/>
      <c r="F10" s="67">
        <f>ROUND(D10*E10,2)</f>
        <v>0</v>
      </c>
      <c r="G10" s="68" t="e">
        <f>F10*100/$F$38</f>
        <v>#DIV/0!</v>
      </c>
    </row>
    <row r="11" spans="1:8" ht="13.5" thickBot="1" x14ac:dyDescent="0.25">
      <c r="A11" s="16" t="s">
        <v>5</v>
      </c>
      <c r="B11" s="105" t="s">
        <v>34</v>
      </c>
      <c r="C11" s="105"/>
      <c r="D11" s="105"/>
      <c r="E11" s="105"/>
      <c r="F11" s="28">
        <f>SUM(F10:F10)</f>
        <v>0</v>
      </c>
      <c r="G11" s="29" t="e">
        <f>F11*G38/F38</f>
        <v>#DIV/0!</v>
      </c>
    </row>
    <row r="12" spans="1:8" ht="13.5" thickBot="1" x14ac:dyDescent="0.25">
      <c r="A12" s="106"/>
      <c r="B12" s="106"/>
      <c r="C12" s="106"/>
      <c r="D12" s="106"/>
      <c r="E12" s="106"/>
      <c r="F12" s="106"/>
      <c r="G12" s="106"/>
    </row>
    <row r="13" spans="1:8" ht="13.5" thickBot="1" x14ac:dyDescent="0.25">
      <c r="A13" s="30">
        <v>2</v>
      </c>
      <c r="B13" s="107" t="s">
        <v>68</v>
      </c>
      <c r="C13" s="107"/>
      <c r="D13" s="107"/>
      <c r="E13" s="107"/>
      <c r="F13" s="107"/>
      <c r="G13" s="108"/>
    </row>
    <row r="14" spans="1:8" s="69" customFormat="1" ht="72" x14ac:dyDescent="0.2">
      <c r="A14" s="70" t="s">
        <v>6</v>
      </c>
      <c r="B14" s="71" t="s">
        <v>69</v>
      </c>
      <c r="C14" s="72" t="s">
        <v>70</v>
      </c>
      <c r="D14" s="73">
        <v>704</v>
      </c>
      <c r="E14" s="74"/>
      <c r="F14" s="75">
        <f>ROUND(D14*E14,2)</f>
        <v>0</v>
      </c>
      <c r="G14" s="76" t="e">
        <f>F14*100/$F$38</f>
        <v>#DIV/0!</v>
      </c>
    </row>
    <row r="15" spans="1:8" s="69" customFormat="1" ht="36.75" thickBot="1" x14ac:dyDescent="0.25">
      <c r="A15" s="85" t="s">
        <v>7</v>
      </c>
      <c r="B15" s="86" t="s">
        <v>63</v>
      </c>
      <c r="C15" s="87" t="s">
        <v>71</v>
      </c>
      <c r="D15" s="88">
        <v>14541.12</v>
      </c>
      <c r="E15" s="89"/>
      <c r="F15" s="75">
        <f>ROUND(D15*E15,2)</f>
        <v>0</v>
      </c>
      <c r="G15" s="76" t="e">
        <f>F15*100/$F$38</f>
        <v>#DIV/0!</v>
      </c>
    </row>
    <row r="16" spans="1:8" ht="15.75" customHeight="1" thickBot="1" x14ac:dyDescent="0.25">
      <c r="A16" s="16" t="s">
        <v>21</v>
      </c>
      <c r="B16" s="105" t="s">
        <v>34</v>
      </c>
      <c r="C16" s="105"/>
      <c r="D16" s="105"/>
      <c r="E16" s="105"/>
      <c r="F16" s="28">
        <f>SUM(F14:F15)</f>
        <v>0</v>
      </c>
      <c r="G16" s="29" t="e">
        <f>F16*100/F38</f>
        <v>#DIV/0!</v>
      </c>
    </row>
    <row r="17" spans="1:7" ht="13.5" thickBot="1" x14ac:dyDescent="0.25">
      <c r="A17" s="106"/>
      <c r="B17" s="106"/>
      <c r="C17" s="106"/>
      <c r="D17" s="106"/>
      <c r="E17" s="106"/>
      <c r="F17" s="106"/>
      <c r="G17" s="106"/>
    </row>
    <row r="18" spans="1:7" ht="13.5" thickBot="1" x14ac:dyDescent="0.25">
      <c r="A18" s="30">
        <v>3</v>
      </c>
      <c r="B18" s="107" t="s">
        <v>72</v>
      </c>
      <c r="C18" s="107"/>
      <c r="D18" s="107"/>
      <c r="E18" s="107"/>
      <c r="F18" s="107"/>
      <c r="G18" s="108"/>
    </row>
    <row r="19" spans="1:7" s="69" customFormat="1" ht="48" x14ac:dyDescent="0.2">
      <c r="A19" s="77" t="s">
        <v>8</v>
      </c>
      <c r="B19" s="93" t="s">
        <v>55</v>
      </c>
      <c r="C19" s="94" t="s">
        <v>70</v>
      </c>
      <c r="D19" s="94">
        <v>495</v>
      </c>
      <c r="E19" s="79"/>
      <c r="F19" s="80">
        <f>ROUND(D19*E19,2)</f>
        <v>0</v>
      </c>
      <c r="G19" s="68" t="e">
        <f>F19*100/$F$38</f>
        <v>#DIV/0!</v>
      </c>
    </row>
    <row r="20" spans="1:7" s="69" customFormat="1" ht="36.75" thickBot="1" x14ac:dyDescent="0.25">
      <c r="A20" s="77" t="s">
        <v>9</v>
      </c>
      <c r="B20" s="71" t="s">
        <v>63</v>
      </c>
      <c r="C20" s="95" t="s">
        <v>71</v>
      </c>
      <c r="D20" s="73">
        <v>7684.88</v>
      </c>
      <c r="E20" s="79"/>
      <c r="F20" s="80">
        <f t="shared" ref="F20" si="0">ROUND(D20*E20,2)</f>
        <v>0</v>
      </c>
      <c r="G20" s="68" t="e">
        <f>F20*100/$F$38</f>
        <v>#DIV/0!</v>
      </c>
    </row>
    <row r="21" spans="1:7" ht="13.5" thickBot="1" x14ac:dyDescent="0.25">
      <c r="A21" s="16" t="s">
        <v>22</v>
      </c>
      <c r="B21" s="105" t="s">
        <v>34</v>
      </c>
      <c r="C21" s="105"/>
      <c r="D21" s="105"/>
      <c r="E21" s="105"/>
      <c r="F21" s="28">
        <f>SUM(F19:F20)</f>
        <v>0</v>
      </c>
      <c r="G21" s="29" t="e">
        <f>F21*100/$F$38</f>
        <v>#DIV/0!</v>
      </c>
    </row>
    <row r="22" spans="1:7" ht="13.5" thickBot="1" x14ac:dyDescent="0.25">
      <c r="A22" s="106"/>
      <c r="B22" s="106"/>
      <c r="C22" s="106"/>
      <c r="D22" s="106"/>
      <c r="E22" s="106"/>
      <c r="F22" s="106"/>
      <c r="G22" s="106"/>
    </row>
    <row r="23" spans="1:7" ht="13.5" thickBot="1" x14ac:dyDescent="0.25">
      <c r="A23" s="30">
        <v>4</v>
      </c>
      <c r="B23" s="107" t="s">
        <v>79</v>
      </c>
      <c r="C23" s="107"/>
      <c r="D23" s="107"/>
      <c r="E23" s="107"/>
      <c r="F23" s="107"/>
      <c r="G23" s="108"/>
    </row>
    <row r="24" spans="1:7" s="69" customFormat="1" x14ac:dyDescent="0.2">
      <c r="A24" s="77" t="s">
        <v>73</v>
      </c>
      <c r="B24" s="96" t="s">
        <v>77</v>
      </c>
      <c r="C24" s="37" t="s">
        <v>89</v>
      </c>
      <c r="D24" s="97">
        <v>3300</v>
      </c>
      <c r="E24" s="79"/>
      <c r="F24" s="80">
        <f>ROUND(D24*E24,2)</f>
        <v>0</v>
      </c>
      <c r="G24" s="68" t="e">
        <f>F24*100/$F$38</f>
        <v>#DIV/0!</v>
      </c>
    </row>
    <row r="25" spans="1:7" s="69" customFormat="1" ht="24" x14ac:dyDescent="0.2">
      <c r="A25" s="77" t="s">
        <v>74</v>
      </c>
      <c r="B25" s="96" t="s">
        <v>78</v>
      </c>
      <c r="C25" s="37" t="s">
        <v>67</v>
      </c>
      <c r="D25" s="39">
        <v>3300</v>
      </c>
      <c r="E25" s="79"/>
      <c r="F25" s="80">
        <f t="shared" ref="F25:F27" si="1">ROUND(D25*E25,2)</f>
        <v>0</v>
      </c>
      <c r="G25" s="68" t="e">
        <f t="shared" ref="G25:G27" si="2">F25*100/$F$38</f>
        <v>#DIV/0!</v>
      </c>
    </row>
    <row r="26" spans="1:7" s="69" customFormat="1" ht="36" x14ac:dyDescent="0.2">
      <c r="A26" s="77" t="s">
        <v>75</v>
      </c>
      <c r="B26" s="96" t="s">
        <v>56</v>
      </c>
      <c r="C26" s="37" t="s">
        <v>70</v>
      </c>
      <c r="D26" s="39">
        <v>165</v>
      </c>
      <c r="E26" s="79"/>
      <c r="F26" s="80">
        <f t="shared" si="1"/>
        <v>0</v>
      </c>
      <c r="G26" s="68" t="e">
        <f t="shared" si="2"/>
        <v>#DIV/0!</v>
      </c>
    </row>
    <row r="27" spans="1:7" s="69" customFormat="1" ht="36.75" thickBot="1" x14ac:dyDescent="0.25">
      <c r="A27" s="77" t="s">
        <v>76</v>
      </c>
      <c r="B27" s="98" t="s">
        <v>63</v>
      </c>
      <c r="C27" s="99" t="s">
        <v>71</v>
      </c>
      <c r="D27" s="53">
        <v>4950</v>
      </c>
      <c r="E27" s="79"/>
      <c r="F27" s="80">
        <f t="shared" si="1"/>
        <v>0</v>
      </c>
      <c r="G27" s="68" t="e">
        <f t="shared" si="2"/>
        <v>#DIV/0!</v>
      </c>
    </row>
    <row r="28" spans="1:7" ht="13.5" thickBot="1" x14ac:dyDescent="0.25">
      <c r="A28" s="16" t="s">
        <v>80</v>
      </c>
      <c r="B28" s="105" t="s">
        <v>34</v>
      </c>
      <c r="C28" s="105"/>
      <c r="D28" s="105"/>
      <c r="E28" s="105"/>
      <c r="F28" s="28">
        <f>SUM(F24:F27)</f>
        <v>0</v>
      </c>
      <c r="G28" s="29" t="e">
        <f>F28*100/$F$38</f>
        <v>#DIV/0!</v>
      </c>
    </row>
    <row r="29" spans="1:7" ht="13.5" thickBot="1" x14ac:dyDescent="0.25">
      <c r="A29" s="106"/>
      <c r="B29" s="106"/>
      <c r="C29" s="106"/>
      <c r="D29" s="106"/>
      <c r="E29" s="106"/>
      <c r="F29" s="106"/>
      <c r="G29" s="106"/>
    </row>
    <row r="30" spans="1:7" ht="13.5" thickBot="1" x14ac:dyDescent="0.25">
      <c r="A30" s="30">
        <v>5</v>
      </c>
      <c r="B30" s="107" t="s">
        <v>86</v>
      </c>
      <c r="C30" s="107"/>
      <c r="D30" s="107"/>
      <c r="E30" s="107"/>
      <c r="F30" s="107"/>
      <c r="G30" s="108"/>
    </row>
    <row r="31" spans="1:7" s="69" customFormat="1" ht="60" x14ac:dyDescent="0.2">
      <c r="A31" s="77" t="s">
        <v>81</v>
      </c>
      <c r="B31" s="78" t="s">
        <v>85</v>
      </c>
      <c r="C31" s="65" t="s">
        <v>64</v>
      </c>
      <c r="D31" s="82">
        <v>132</v>
      </c>
      <c r="E31" s="79"/>
      <c r="F31" s="80">
        <f>ROUND(D31*E31,2)</f>
        <v>0</v>
      </c>
      <c r="G31" s="68" t="e">
        <f>F31*100/$F$38</f>
        <v>#DIV/0!</v>
      </c>
    </row>
    <row r="32" spans="1:7" s="69" customFormat="1" ht="36" x14ac:dyDescent="0.2">
      <c r="A32" s="77" t="s">
        <v>82</v>
      </c>
      <c r="B32" s="78" t="s">
        <v>92</v>
      </c>
      <c r="C32" s="65" t="s">
        <v>60</v>
      </c>
      <c r="D32" s="82">
        <v>1</v>
      </c>
      <c r="E32" s="79"/>
      <c r="F32" s="80">
        <f t="shared" ref="F32:F35" si="3">ROUND(D32*E32,2)</f>
        <v>0</v>
      </c>
      <c r="G32" s="68" t="e">
        <f>F32*100/$F$38</f>
        <v>#DIV/0!</v>
      </c>
    </row>
    <row r="33" spans="1:8" s="69" customFormat="1" ht="36" x14ac:dyDescent="0.2">
      <c r="A33" s="77" t="s">
        <v>83</v>
      </c>
      <c r="B33" s="78" t="s">
        <v>93</v>
      </c>
      <c r="C33" s="65" t="s">
        <v>60</v>
      </c>
      <c r="D33" s="82">
        <v>1</v>
      </c>
      <c r="E33" s="79"/>
      <c r="F33" s="80">
        <f t="shared" si="3"/>
        <v>0</v>
      </c>
      <c r="G33" s="68" t="e">
        <f t="shared" ref="G33:G34" si="4">F33*100/$F$38</f>
        <v>#DIV/0!</v>
      </c>
    </row>
    <row r="34" spans="1:8" s="69" customFormat="1" ht="36" x14ac:dyDescent="0.2">
      <c r="A34" s="77" t="s">
        <v>84</v>
      </c>
      <c r="B34" s="78" t="s">
        <v>94</v>
      </c>
      <c r="C34" s="65" t="s">
        <v>60</v>
      </c>
      <c r="D34" s="82">
        <v>2</v>
      </c>
      <c r="E34" s="79"/>
      <c r="F34" s="80">
        <f t="shared" si="3"/>
        <v>0</v>
      </c>
      <c r="G34" s="68" t="e">
        <f t="shared" si="4"/>
        <v>#DIV/0!</v>
      </c>
    </row>
    <row r="35" spans="1:8" s="69" customFormat="1" ht="24.75" thickBot="1" x14ac:dyDescent="0.25">
      <c r="A35" s="77" t="s">
        <v>90</v>
      </c>
      <c r="B35" s="78" t="s">
        <v>95</v>
      </c>
      <c r="C35" s="65" t="s">
        <v>60</v>
      </c>
      <c r="D35" s="82">
        <v>87</v>
      </c>
      <c r="E35" s="79"/>
      <c r="F35" s="80">
        <f t="shared" si="3"/>
        <v>0</v>
      </c>
      <c r="G35" s="68" t="e">
        <f>F35*100/$F$38</f>
        <v>#DIV/0!</v>
      </c>
    </row>
    <row r="36" spans="1:8" ht="13.5" thickBot="1" x14ac:dyDescent="0.25">
      <c r="A36" s="16" t="s">
        <v>91</v>
      </c>
      <c r="B36" s="105" t="s">
        <v>34</v>
      </c>
      <c r="C36" s="105"/>
      <c r="D36" s="105"/>
      <c r="E36" s="105"/>
      <c r="F36" s="28">
        <f>SUM(F31:F35)</f>
        <v>0</v>
      </c>
      <c r="G36" s="29" t="e">
        <f>F36*100/$F$38</f>
        <v>#DIV/0!</v>
      </c>
    </row>
    <row r="37" spans="1:8" ht="19.5" customHeight="1" x14ac:dyDescent="0.2">
      <c r="A37" s="102"/>
      <c r="B37" s="102"/>
      <c r="C37" s="102"/>
      <c r="D37" s="102"/>
      <c r="E37" s="102"/>
      <c r="F37" s="102"/>
      <c r="G37" s="102"/>
    </row>
    <row r="38" spans="1:8" ht="13.5" thickBot="1" x14ac:dyDescent="0.25">
      <c r="A38" s="103" t="s">
        <v>23</v>
      </c>
      <c r="B38" s="104"/>
      <c r="C38" s="104"/>
      <c r="D38" s="104"/>
      <c r="E38" s="104"/>
      <c r="F38" s="60">
        <f>SUM(F21+F16+F11+F28+F36)</f>
        <v>0</v>
      </c>
      <c r="G38" s="61" t="e">
        <f>F38*100/$F$38</f>
        <v>#DIV/0!</v>
      </c>
      <c r="H38" s="42"/>
    </row>
    <row r="39" spans="1:8" x14ac:dyDescent="0.2">
      <c r="A39" s="43"/>
      <c r="B39" s="44"/>
      <c r="C39" s="44"/>
      <c r="D39" s="44"/>
      <c r="E39" s="44"/>
      <c r="F39" s="45"/>
      <c r="G39" s="46"/>
    </row>
    <row r="40" spans="1:8" x14ac:dyDescent="0.2">
      <c r="A40" s="45"/>
      <c r="B40" s="45"/>
      <c r="C40" s="45"/>
      <c r="D40" s="45"/>
      <c r="E40" s="45"/>
      <c r="F40" s="45"/>
      <c r="G40" s="46"/>
    </row>
    <row r="41" spans="1:8" x14ac:dyDescent="0.2">
      <c r="A41" s="45"/>
      <c r="B41" s="45"/>
      <c r="C41" s="45"/>
      <c r="D41" s="45"/>
      <c r="E41" s="45"/>
      <c r="F41" s="45"/>
      <c r="G41" s="46"/>
    </row>
    <row r="42" spans="1:8" x14ac:dyDescent="0.2">
      <c r="A42" s="45"/>
      <c r="B42" s="45"/>
      <c r="C42" s="45"/>
      <c r="D42" s="45"/>
      <c r="E42" s="45"/>
      <c r="F42" s="45"/>
      <c r="G42" s="46"/>
    </row>
    <row r="43" spans="1:8" x14ac:dyDescent="0.2">
      <c r="A43" s="46"/>
      <c r="B43" s="46"/>
      <c r="C43" s="46"/>
      <c r="D43" s="46"/>
      <c r="E43" s="46"/>
      <c r="F43" s="46"/>
      <c r="G43" s="46"/>
    </row>
    <row r="44" spans="1:8" x14ac:dyDescent="0.2">
      <c r="A44" s="101"/>
      <c r="B44" s="101"/>
      <c r="C44" s="101"/>
      <c r="D44" s="101"/>
      <c r="E44" s="101"/>
      <c r="F44" s="101"/>
      <c r="G44" s="46"/>
    </row>
    <row r="45" spans="1:8" ht="15.75" customHeight="1" x14ac:dyDescent="0.2">
      <c r="A45" s="46"/>
      <c r="B45" s="46"/>
      <c r="C45" s="46"/>
      <c r="D45" s="46"/>
      <c r="E45" s="46"/>
      <c r="F45" s="46"/>
      <c r="G45" s="46"/>
    </row>
    <row r="46" spans="1:8" ht="15.75" customHeight="1" x14ac:dyDescent="0.2">
      <c r="A46" s="46"/>
      <c r="B46" s="46"/>
      <c r="C46" s="46"/>
      <c r="D46" s="46"/>
      <c r="E46" s="45"/>
      <c r="F46" s="46"/>
      <c r="G46" s="46"/>
    </row>
    <row r="47" spans="1:8" x14ac:dyDescent="0.2">
      <c r="A47" s="46"/>
      <c r="B47" s="46"/>
      <c r="C47" s="46"/>
      <c r="D47" s="46"/>
      <c r="E47" s="46"/>
      <c r="F47" s="46"/>
      <c r="G47" s="46"/>
    </row>
    <row r="48" spans="1:8" x14ac:dyDescent="0.2">
      <c r="A48" s="46"/>
      <c r="B48" s="46"/>
      <c r="C48" s="46"/>
      <c r="D48" s="46"/>
      <c r="E48" s="46"/>
      <c r="F48" s="46"/>
      <c r="G48" s="46"/>
    </row>
    <row r="49" spans="1:7" x14ac:dyDescent="0.2">
      <c r="A49" s="46"/>
      <c r="B49" s="46"/>
      <c r="C49" s="46"/>
      <c r="D49" s="46"/>
      <c r="E49" s="46"/>
      <c r="F49" s="46"/>
      <c r="G49" s="46"/>
    </row>
    <row r="50" spans="1:7" x14ac:dyDescent="0.2">
      <c r="A50" s="46"/>
      <c r="B50" s="46"/>
      <c r="C50" s="46"/>
      <c r="D50" s="46"/>
      <c r="E50" s="46"/>
      <c r="F50" s="46"/>
      <c r="G50" s="46"/>
    </row>
    <row r="51" spans="1:7" x14ac:dyDescent="0.2">
      <c r="A51" s="46"/>
      <c r="B51" s="46"/>
      <c r="C51" s="46"/>
      <c r="D51" s="46"/>
      <c r="E51" s="46"/>
      <c r="F51" s="46"/>
      <c r="G51" s="46"/>
    </row>
    <row r="52" spans="1:7" x14ac:dyDescent="0.2">
      <c r="A52" s="46"/>
      <c r="B52" s="46"/>
      <c r="C52" s="46"/>
      <c r="D52" s="46"/>
      <c r="E52" s="46"/>
      <c r="F52" s="46"/>
      <c r="G52" s="46"/>
    </row>
    <row r="53" spans="1:7" x14ac:dyDescent="0.2">
      <c r="A53" s="46"/>
      <c r="B53" s="46"/>
      <c r="C53" s="46"/>
      <c r="D53" s="46"/>
      <c r="E53" s="46"/>
      <c r="F53" s="46"/>
      <c r="G53" s="46"/>
    </row>
    <row r="54" spans="1:7" x14ac:dyDescent="0.2">
      <c r="A54" s="46"/>
      <c r="B54" s="46"/>
      <c r="C54" s="46"/>
      <c r="D54" s="46"/>
      <c r="E54" s="46"/>
      <c r="F54" s="46"/>
      <c r="G54" s="46"/>
    </row>
    <row r="55" spans="1:7" x14ac:dyDescent="0.2">
      <c r="A55" s="46"/>
      <c r="B55" s="46"/>
      <c r="C55" s="46"/>
      <c r="D55" s="46"/>
      <c r="E55" s="46"/>
      <c r="F55" s="46"/>
      <c r="G55" s="46"/>
    </row>
    <row r="56" spans="1:7" x14ac:dyDescent="0.2">
      <c r="A56" s="46"/>
      <c r="B56" s="46"/>
      <c r="C56" s="46"/>
      <c r="D56" s="46"/>
      <c r="E56" s="46"/>
      <c r="F56" s="46"/>
      <c r="G56" s="46"/>
    </row>
  </sheetData>
  <mergeCells count="25">
    <mergeCell ref="B13:G13"/>
    <mergeCell ref="A1:G1"/>
    <mergeCell ref="A2:G2"/>
    <mergeCell ref="B3:G3"/>
    <mergeCell ref="B4:G4"/>
    <mergeCell ref="B5:G5"/>
    <mergeCell ref="B6:G6"/>
    <mergeCell ref="A7:G7"/>
    <mergeCell ref="B9:G9"/>
    <mergeCell ref="B11:E11"/>
    <mergeCell ref="A12:G12"/>
    <mergeCell ref="A44:B44"/>
    <mergeCell ref="C44:F44"/>
    <mergeCell ref="A37:G37"/>
    <mergeCell ref="A38:E38"/>
    <mergeCell ref="B16:E16"/>
    <mergeCell ref="A17:G17"/>
    <mergeCell ref="B18:G18"/>
    <mergeCell ref="B21:E21"/>
    <mergeCell ref="A22:G22"/>
    <mergeCell ref="B23:G23"/>
    <mergeCell ref="B28:E28"/>
    <mergeCell ref="A29:G29"/>
    <mergeCell ref="B30:G30"/>
    <mergeCell ref="B36:E36"/>
  </mergeCells>
  <pageMargins left="0.23622047244094491" right="0.23622047244094491" top="0.15748031496062992" bottom="0.15748031496062992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zoomScaleNormal="100" workbookViewId="0">
      <selection activeCell="N21" sqref="N21"/>
    </sheetView>
  </sheetViews>
  <sheetFormatPr defaultRowHeight="15" x14ac:dyDescent="0.25"/>
  <cols>
    <col min="1" max="1" width="13.140625" customWidth="1"/>
    <col min="3" max="3" width="14.7109375" customWidth="1"/>
    <col min="4" max="4" width="16.140625" customWidth="1"/>
    <col min="5" max="5" width="11.7109375" bestFit="1" customWidth="1"/>
    <col min="6" max="6" width="10.85546875" customWidth="1"/>
    <col min="7" max="9" width="10.42578125" customWidth="1"/>
    <col min="10" max="10" width="10.28515625" customWidth="1"/>
    <col min="11" max="11" width="10.42578125" customWidth="1"/>
    <col min="12" max="12" width="10.28515625" customWidth="1"/>
    <col min="13" max="13" width="11.7109375" bestFit="1" customWidth="1"/>
    <col min="15" max="15" width="10.140625" bestFit="1" customWidth="1"/>
  </cols>
  <sheetData>
    <row r="1" spans="1:15" ht="15" customHeight="1" x14ac:dyDescent="0.25">
      <c r="A1" s="181" t="s">
        <v>10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3"/>
    </row>
    <row r="2" spans="1:15" ht="15" customHeight="1" x14ac:dyDescent="0.25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6"/>
    </row>
    <row r="3" spans="1:15" ht="8.25" customHeight="1" x14ac:dyDescent="0.25">
      <c r="A3" s="187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9"/>
    </row>
    <row r="4" spans="1:15" ht="29.25" customHeight="1" x14ac:dyDescent="0.25">
      <c r="A4" s="14" t="s">
        <v>20</v>
      </c>
      <c r="B4" s="190" t="str">
        <f>'Orçamento '!B3</f>
        <v>CONTRATAÇÃO DE OBRA DE PAVIMENTAÇÃO ASFÁLTICA NA ESTRADA MUNICIPAL SANTA BÁRBARA, COM EXTENSÃO TOTAL DE 440,00 METROS (ESTACA 6+0,00 à ESTACA 28+0,000M).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1"/>
    </row>
    <row r="5" spans="1:15" ht="14.25" customHeight="1" x14ac:dyDescent="0.25">
      <c r="A5" s="9" t="s">
        <v>1</v>
      </c>
      <c r="B5" s="190" t="str">
        <f>'Orçamento '!B4</f>
        <v xml:space="preserve">ESTRADA GERAL SANTA BÁRBARA ‐ MORRO GRANDE/SC 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1"/>
    </row>
    <row r="6" spans="1:15" x14ac:dyDescent="0.25">
      <c r="A6" s="9" t="s">
        <v>2</v>
      </c>
      <c r="B6" s="192">
        <f>'Orçamento '!B5</f>
        <v>0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</row>
    <row r="7" spans="1:15" x14ac:dyDescent="0.25">
      <c r="A7" s="10" t="s">
        <v>3</v>
      </c>
      <c r="B7" s="194">
        <f>'Orçamento '!B6</f>
        <v>0.22520000000000001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</row>
    <row r="8" spans="1:15" x14ac:dyDescent="0.25">
      <c r="A8" s="178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80"/>
    </row>
    <row r="9" spans="1:15" x14ac:dyDescent="0.25">
      <c r="A9" s="171" t="s">
        <v>11</v>
      </c>
      <c r="B9" s="171" t="s">
        <v>12</v>
      </c>
      <c r="C9" s="171"/>
      <c r="D9" s="171"/>
      <c r="E9" s="173" t="s">
        <v>13</v>
      </c>
      <c r="F9" s="174"/>
      <c r="G9" s="174"/>
      <c r="H9" s="174"/>
      <c r="I9" s="174"/>
      <c r="J9" s="174"/>
      <c r="K9" s="174"/>
      <c r="L9" s="174"/>
      <c r="M9" s="171" t="s">
        <v>14</v>
      </c>
      <c r="N9" s="171"/>
    </row>
    <row r="10" spans="1:15" x14ac:dyDescent="0.25">
      <c r="A10" s="171"/>
      <c r="B10" s="171"/>
      <c r="C10" s="171"/>
      <c r="D10" s="171"/>
      <c r="E10" s="175" t="s">
        <v>15</v>
      </c>
      <c r="F10" s="175"/>
      <c r="G10" s="176" t="s">
        <v>16</v>
      </c>
      <c r="H10" s="177"/>
      <c r="I10" s="175" t="s">
        <v>87</v>
      </c>
      <c r="J10" s="175"/>
      <c r="K10" s="175" t="s">
        <v>96</v>
      </c>
      <c r="L10" s="175"/>
      <c r="M10" s="171"/>
      <c r="N10" s="171"/>
    </row>
    <row r="11" spans="1:15" ht="15.75" thickBot="1" x14ac:dyDescent="0.3">
      <c r="A11" s="172"/>
      <c r="B11" s="172"/>
      <c r="C11" s="172"/>
      <c r="D11" s="172"/>
      <c r="E11" s="5" t="s">
        <v>17</v>
      </c>
      <c r="F11" s="5" t="s">
        <v>18</v>
      </c>
      <c r="G11" s="5" t="s">
        <v>17</v>
      </c>
      <c r="H11" s="5" t="s">
        <v>18</v>
      </c>
      <c r="I11" s="5" t="s">
        <v>17</v>
      </c>
      <c r="J11" s="5" t="s">
        <v>18</v>
      </c>
      <c r="K11" s="5" t="s">
        <v>17</v>
      </c>
      <c r="L11" s="5" t="s">
        <v>18</v>
      </c>
      <c r="M11" s="5" t="s">
        <v>17</v>
      </c>
      <c r="N11" s="5" t="s">
        <v>18</v>
      </c>
    </row>
    <row r="12" spans="1:15" x14ac:dyDescent="0.25">
      <c r="A12" s="21">
        <v>1</v>
      </c>
      <c r="B12" s="160" t="str">
        <f>'Orçamento '!B9</f>
        <v>SERVIÇOS PRELIMINARES</v>
      </c>
      <c r="C12" s="160"/>
      <c r="D12" s="161"/>
      <c r="E12" s="3">
        <f>(M12*F12)</f>
        <v>0</v>
      </c>
      <c r="F12" s="56">
        <v>1</v>
      </c>
      <c r="G12" s="3">
        <f>(M12*H12)</f>
        <v>0</v>
      </c>
      <c r="H12" s="56">
        <v>0</v>
      </c>
      <c r="I12" s="3">
        <f>(M12*J12)</f>
        <v>0</v>
      </c>
      <c r="J12" s="56">
        <v>0</v>
      </c>
      <c r="K12" s="90">
        <f>(M12*L12)</f>
        <v>0</v>
      </c>
      <c r="L12" s="56">
        <v>0</v>
      </c>
      <c r="M12" s="3">
        <f>'Orçamento '!F11</f>
        <v>0</v>
      </c>
      <c r="N12" s="57" t="e">
        <f>M12*$N$17/$M$17</f>
        <v>#DIV/0!</v>
      </c>
    </row>
    <row r="13" spans="1:15" x14ac:dyDescent="0.25">
      <c r="A13" s="59">
        <v>2</v>
      </c>
      <c r="B13" s="115" t="str">
        <f>'Orçamento '!B13</f>
        <v>TERRAPLANAGEM</v>
      </c>
      <c r="C13" s="115"/>
      <c r="D13" s="162"/>
      <c r="E13" s="4">
        <f>(M13*F13)</f>
        <v>0</v>
      </c>
      <c r="F13" s="6">
        <v>1</v>
      </c>
      <c r="G13" s="4">
        <f>(M13*H13)</f>
        <v>0</v>
      </c>
      <c r="H13" s="6">
        <v>0</v>
      </c>
      <c r="I13" s="4">
        <f t="shared" ref="I13:I16" si="0">(M13*J13)</f>
        <v>0</v>
      </c>
      <c r="J13" s="6">
        <v>0</v>
      </c>
      <c r="K13" s="92">
        <f t="shared" ref="K13:K16" si="1">(M13*L13)</f>
        <v>0</v>
      </c>
      <c r="L13" s="6">
        <v>0</v>
      </c>
      <c r="M13" s="4">
        <f>'Orçamento '!F16</f>
        <v>0</v>
      </c>
      <c r="N13" s="7" t="e">
        <f>M13*$N$17/$M$17</f>
        <v>#DIV/0!</v>
      </c>
      <c r="O13" s="1"/>
    </row>
    <row r="14" spans="1:15" x14ac:dyDescent="0.25">
      <c r="A14" s="59">
        <v>3</v>
      </c>
      <c r="B14" s="162" t="str">
        <f>'Orçamento '!B18:G18</f>
        <v>PAVIMENTAÇÃO PRIMEIRA ETAPA</v>
      </c>
      <c r="C14" s="163"/>
      <c r="D14" s="164"/>
      <c r="E14" s="4">
        <f>(M14*F14)</f>
        <v>0</v>
      </c>
      <c r="F14" s="6">
        <v>0</v>
      </c>
      <c r="G14" s="4">
        <f>(M14*H14)</f>
        <v>0</v>
      </c>
      <c r="H14" s="6">
        <v>1</v>
      </c>
      <c r="I14" s="4">
        <f t="shared" si="0"/>
        <v>0</v>
      </c>
      <c r="J14" s="6">
        <v>0</v>
      </c>
      <c r="K14" s="92">
        <f t="shared" si="1"/>
        <v>0</v>
      </c>
      <c r="L14" s="6">
        <v>0</v>
      </c>
      <c r="M14" s="4">
        <f>'Orçamento '!F21</f>
        <v>0</v>
      </c>
      <c r="N14" s="7" t="e">
        <f>M14*$N$17/$M$17</f>
        <v>#DIV/0!</v>
      </c>
      <c r="O14" s="1"/>
    </row>
    <row r="15" spans="1:15" x14ac:dyDescent="0.25">
      <c r="A15" s="81">
        <v>4</v>
      </c>
      <c r="B15" s="162" t="str">
        <f>'Orçamento '!B23:G23</f>
        <v>PAVIMENTAÇÃO SEGUNDA ETAPA</v>
      </c>
      <c r="C15" s="163"/>
      <c r="D15" s="164"/>
      <c r="E15" s="4">
        <f>(M15*F15)</f>
        <v>0</v>
      </c>
      <c r="F15" s="6">
        <v>0</v>
      </c>
      <c r="G15" s="4">
        <f>(M15*H15)</f>
        <v>0</v>
      </c>
      <c r="H15" s="6">
        <v>0</v>
      </c>
      <c r="I15" s="4">
        <f t="shared" si="0"/>
        <v>0</v>
      </c>
      <c r="J15" s="6">
        <v>1</v>
      </c>
      <c r="K15" s="92">
        <f t="shared" si="1"/>
        <v>0</v>
      </c>
      <c r="L15" s="6">
        <v>0</v>
      </c>
      <c r="M15" s="4">
        <f>'Orçamento '!F28</f>
        <v>0</v>
      </c>
      <c r="N15" s="7" t="e">
        <f t="shared" ref="N15:N16" si="2">M15*$N$17/$M$17</f>
        <v>#DIV/0!</v>
      </c>
      <c r="O15" s="1"/>
    </row>
    <row r="16" spans="1:15" ht="15.75" thickBot="1" x14ac:dyDescent="0.3">
      <c r="A16" s="81">
        <v>5</v>
      </c>
      <c r="B16" s="162" t="str">
        <f>'Orçamento '!B30:G30</f>
        <v>SINALIZAÇÃO</v>
      </c>
      <c r="C16" s="163"/>
      <c r="D16" s="164"/>
      <c r="E16" s="4">
        <f>(M16*F16)</f>
        <v>0</v>
      </c>
      <c r="F16" s="6">
        <v>0</v>
      </c>
      <c r="G16" s="4">
        <f>(M16*H16)</f>
        <v>0</v>
      </c>
      <c r="H16" s="6">
        <v>0</v>
      </c>
      <c r="I16" s="100">
        <f t="shared" si="0"/>
        <v>0</v>
      </c>
      <c r="J16" s="6">
        <v>0</v>
      </c>
      <c r="K16" s="91">
        <f t="shared" si="1"/>
        <v>0</v>
      </c>
      <c r="L16" s="6">
        <v>1</v>
      </c>
      <c r="M16" s="4">
        <f>'Orçamento '!F36</f>
        <v>0</v>
      </c>
      <c r="N16" s="7" t="e">
        <f t="shared" si="2"/>
        <v>#DIV/0!</v>
      </c>
    </row>
    <row r="17" spans="1:15" ht="15.75" thickBot="1" x14ac:dyDescent="0.3">
      <c r="A17" s="165"/>
      <c r="B17" s="168" t="s">
        <v>24</v>
      </c>
      <c r="C17" s="169"/>
      <c r="D17" s="170"/>
      <c r="E17" s="151">
        <f>SUM(E12:E16)</f>
        <v>0</v>
      </c>
      <c r="F17" s="152"/>
      <c r="G17" s="148">
        <f>SUM(G12:G16)</f>
        <v>0</v>
      </c>
      <c r="H17" s="158"/>
      <c r="I17" s="148">
        <f>SUM(I12:I16)</f>
        <v>0</v>
      </c>
      <c r="J17" s="149"/>
      <c r="K17" s="148">
        <f>SUM(K12:K16)</f>
        <v>0</v>
      </c>
      <c r="L17" s="149"/>
      <c r="M17" s="51">
        <f>SUM(M12:M16)</f>
        <v>0</v>
      </c>
      <c r="N17" s="8">
        <v>100</v>
      </c>
      <c r="O17" s="1"/>
    </row>
    <row r="18" spans="1:15" x14ac:dyDescent="0.25">
      <c r="A18" s="166"/>
      <c r="B18" s="153" t="s">
        <v>25</v>
      </c>
      <c r="C18" s="154"/>
      <c r="D18" s="155"/>
      <c r="E18" s="156">
        <f>E17</f>
        <v>0</v>
      </c>
      <c r="F18" s="157"/>
      <c r="G18" s="146">
        <f>E18+G17</f>
        <v>0</v>
      </c>
      <c r="H18" s="159"/>
      <c r="I18" s="146">
        <f>G18+I17</f>
        <v>0</v>
      </c>
      <c r="J18" s="147"/>
      <c r="K18" s="146">
        <f>I18+K17</f>
        <v>0</v>
      </c>
      <c r="L18" s="147"/>
      <c r="M18" s="128"/>
      <c r="N18" s="129"/>
    </row>
    <row r="19" spans="1:15" x14ac:dyDescent="0.25">
      <c r="A19" s="166"/>
      <c r="B19" s="132" t="s">
        <v>26</v>
      </c>
      <c r="C19" s="133"/>
      <c r="D19" s="134"/>
      <c r="E19" s="135" t="e">
        <f>(E17*100/$M$17)</f>
        <v>#DIV/0!</v>
      </c>
      <c r="F19" s="136"/>
      <c r="G19" s="135" t="e">
        <f>(G17*100/$M$17)</f>
        <v>#DIV/0!</v>
      </c>
      <c r="H19" s="142"/>
      <c r="I19" s="135" t="e">
        <f>(I17*100/$M$17)</f>
        <v>#DIV/0!</v>
      </c>
      <c r="J19" s="136"/>
      <c r="K19" s="135" t="e">
        <f>(K17*100/$M$17)</f>
        <v>#DIV/0!</v>
      </c>
      <c r="L19" s="136"/>
      <c r="M19" s="128"/>
      <c r="N19" s="129"/>
    </row>
    <row r="20" spans="1:15" ht="15.75" thickBot="1" x14ac:dyDescent="0.3">
      <c r="A20" s="167"/>
      <c r="B20" s="137" t="s">
        <v>19</v>
      </c>
      <c r="C20" s="138"/>
      <c r="D20" s="139"/>
      <c r="E20" s="140" t="e">
        <f>E18*100/$M$17</f>
        <v>#DIV/0!</v>
      </c>
      <c r="F20" s="141"/>
      <c r="G20" s="143" t="e">
        <f>SUM(E20+G19)</f>
        <v>#DIV/0!</v>
      </c>
      <c r="H20" s="144"/>
      <c r="I20" s="143" t="e">
        <f>SUM(G20+I19)</f>
        <v>#DIV/0!</v>
      </c>
      <c r="J20" s="145"/>
      <c r="K20" s="143" t="e">
        <f>SUM(I20+K19)</f>
        <v>#DIV/0!</v>
      </c>
      <c r="L20" s="145"/>
      <c r="M20" s="130"/>
      <c r="N20" s="131"/>
    </row>
    <row r="24" spans="1:15" x14ac:dyDescent="0.25">
      <c r="A24" s="150"/>
      <c r="B24" s="150"/>
      <c r="C24" s="150"/>
      <c r="D24" s="150"/>
      <c r="F24" s="150"/>
      <c r="G24" s="150"/>
      <c r="H24" s="150"/>
      <c r="I24" s="150"/>
      <c r="J24" s="150"/>
      <c r="K24" s="150"/>
      <c r="L24" s="150"/>
    </row>
    <row r="25" spans="1:15" x14ac:dyDescent="0.25">
      <c r="A25" s="150"/>
      <c r="B25" s="150"/>
      <c r="C25" s="150"/>
      <c r="D25" s="150"/>
      <c r="F25" s="150"/>
      <c r="G25" s="150"/>
      <c r="H25" s="150"/>
      <c r="I25" s="150"/>
      <c r="J25" s="150"/>
      <c r="K25" s="150"/>
      <c r="L25" s="150"/>
    </row>
  </sheetData>
  <mergeCells count="45">
    <mergeCell ref="A8:N8"/>
    <mergeCell ref="A1:N3"/>
    <mergeCell ref="B4:N4"/>
    <mergeCell ref="B5:N5"/>
    <mergeCell ref="B6:N6"/>
    <mergeCell ref="B7:N7"/>
    <mergeCell ref="A9:A11"/>
    <mergeCell ref="B9:D11"/>
    <mergeCell ref="E9:L9"/>
    <mergeCell ref="M9:N10"/>
    <mergeCell ref="E10:F10"/>
    <mergeCell ref="G10:H10"/>
    <mergeCell ref="K10:L10"/>
    <mergeCell ref="I10:J10"/>
    <mergeCell ref="B12:D12"/>
    <mergeCell ref="B13:D13"/>
    <mergeCell ref="B14:D14"/>
    <mergeCell ref="A17:A20"/>
    <mergeCell ref="B17:D17"/>
    <mergeCell ref="B15:D15"/>
    <mergeCell ref="B16:D16"/>
    <mergeCell ref="K17:L17"/>
    <mergeCell ref="K18:L18"/>
    <mergeCell ref="A24:D24"/>
    <mergeCell ref="F24:L24"/>
    <mergeCell ref="A25:D25"/>
    <mergeCell ref="F25:L25"/>
    <mergeCell ref="I17:J17"/>
    <mergeCell ref="E17:F17"/>
    <mergeCell ref="B18:D18"/>
    <mergeCell ref="E18:F18"/>
    <mergeCell ref="G17:H17"/>
    <mergeCell ref="G18:H18"/>
    <mergeCell ref="M18:N20"/>
    <mergeCell ref="B19:D19"/>
    <mergeCell ref="E19:F19"/>
    <mergeCell ref="B20:D20"/>
    <mergeCell ref="E20:F20"/>
    <mergeCell ref="G19:H19"/>
    <mergeCell ref="G20:H20"/>
    <mergeCell ref="K19:L19"/>
    <mergeCell ref="K20:L20"/>
    <mergeCell ref="I18:J18"/>
    <mergeCell ref="I19:J19"/>
    <mergeCell ref="I20:J20"/>
  </mergeCells>
  <pageMargins left="0.78740157480314965" right="0.51181102362204722" top="0.78740157480314965" bottom="0.78740157480314965" header="0.31496062992125984" footer="0.31496062992125984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opLeftCell="A16" zoomScaleNormal="100" workbookViewId="0">
      <selection activeCell="M6" sqref="M6"/>
    </sheetView>
  </sheetViews>
  <sheetFormatPr defaultRowHeight="12.75" x14ac:dyDescent="0.2"/>
  <cols>
    <col min="1" max="1" width="16.28515625" style="15" customWidth="1"/>
    <col min="2" max="2" width="46.5703125" style="15" customWidth="1"/>
    <col min="3" max="3" width="9.140625" style="15"/>
    <col min="4" max="4" width="12.7109375" style="15" customWidth="1"/>
    <col min="5" max="5" width="15" style="15" customWidth="1"/>
    <col min="6" max="6" width="12.140625" style="15" customWidth="1"/>
    <col min="7" max="7" width="15.85546875" style="15" customWidth="1"/>
    <col min="8" max="16384" width="9.140625" style="15"/>
  </cols>
  <sheetData>
    <row r="1" spans="1:8" ht="31.5" customHeight="1" thickBot="1" x14ac:dyDescent="0.25">
      <c r="A1" s="109" t="s">
        <v>0</v>
      </c>
      <c r="B1" s="110"/>
      <c r="C1" s="110"/>
      <c r="D1" s="110"/>
      <c r="E1" s="110"/>
      <c r="F1" s="110"/>
      <c r="G1" s="111"/>
    </row>
    <row r="2" spans="1:8" ht="13.5" thickBot="1" x14ac:dyDescent="0.25">
      <c r="A2" s="112"/>
      <c r="B2" s="113"/>
      <c r="C2" s="113"/>
      <c r="D2" s="113"/>
      <c r="E2" s="113"/>
      <c r="F2" s="113"/>
      <c r="G2" s="113"/>
    </row>
    <row r="3" spans="1:8" ht="13.5" thickBot="1" x14ac:dyDescent="0.25">
      <c r="A3" s="11" t="s">
        <v>20</v>
      </c>
      <c r="B3" s="198" t="s">
        <v>51</v>
      </c>
      <c r="C3" s="198"/>
      <c r="D3" s="198"/>
      <c r="E3" s="198"/>
      <c r="F3" s="198"/>
      <c r="G3" s="199"/>
      <c r="H3" s="2"/>
    </row>
    <row r="4" spans="1:8" ht="13.5" thickBot="1" x14ac:dyDescent="0.25">
      <c r="A4" s="13" t="s">
        <v>1</v>
      </c>
      <c r="B4" s="116" t="s">
        <v>52</v>
      </c>
      <c r="C4" s="117"/>
      <c r="D4" s="117"/>
      <c r="E4" s="117"/>
      <c r="F4" s="117"/>
      <c r="G4" s="118"/>
    </row>
    <row r="5" spans="1:8" ht="13.5" thickBot="1" x14ac:dyDescent="0.25">
      <c r="A5" s="13" t="s">
        <v>2</v>
      </c>
      <c r="B5" s="119">
        <f>F32</f>
        <v>0</v>
      </c>
      <c r="C5" s="120"/>
      <c r="D5" s="120"/>
      <c r="E5" s="120"/>
      <c r="F5" s="120"/>
      <c r="G5" s="121"/>
    </row>
    <row r="6" spans="1:8" ht="13.5" thickBot="1" x14ac:dyDescent="0.25">
      <c r="A6" s="12" t="s">
        <v>3</v>
      </c>
      <c r="B6" s="122">
        <v>0.2056</v>
      </c>
      <c r="C6" s="123"/>
      <c r="D6" s="123"/>
      <c r="E6" s="123"/>
      <c r="F6" s="123"/>
      <c r="G6" s="124"/>
    </row>
    <row r="7" spans="1:8" ht="13.5" thickBot="1" x14ac:dyDescent="0.25">
      <c r="A7" s="125"/>
      <c r="B7" s="126"/>
      <c r="C7" s="126"/>
      <c r="D7" s="126"/>
      <c r="E7" s="126"/>
      <c r="F7" s="126"/>
      <c r="G7" s="126"/>
    </row>
    <row r="8" spans="1:8" ht="13.5" thickBot="1" x14ac:dyDescent="0.25">
      <c r="A8" s="16" t="s">
        <v>11</v>
      </c>
      <c r="B8" s="17" t="s">
        <v>27</v>
      </c>
      <c r="C8" s="18" t="s">
        <v>4</v>
      </c>
      <c r="D8" s="18" t="s">
        <v>28</v>
      </c>
      <c r="E8" s="18" t="s">
        <v>29</v>
      </c>
      <c r="F8" s="18" t="s">
        <v>30</v>
      </c>
      <c r="G8" s="20" t="s">
        <v>18</v>
      </c>
    </row>
    <row r="9" spans="1:8" x14ac:dyDescent="0.2">
      <c r="A9" s="21">
        <v>1</v>
      </c>
      <c r="B9" s="127" t="s">
        <v>36</v>
      </c>
      <c r="C9" s="127"/>
      <c r="D9" s="127"/>
      <c r="E9" s="127"/>
      <c r="F9" s="127"/>
      <c r="G9" s="127"/>
    </row>
    <row r="10" spans="1:8" ht="26.25" thickBot="1" x14ac:dyDescent="0.25">
      <c r="A10" s="22" t="s">
        <v>33</v>
      </c>
      <c r="B10" s="23" t="s">
        <v>37</v>
      </c>
      <c r="C10" s="37" t="s">
        <v>32</v>
      </c>
      <c r="D10" s="24">
        <v>2.88</v>
      </c>
      <c r="E10" s="25"/>
      <c r="F10" s="26">
        <f>ROUND(D10*E10,2)</f>
        <v>0</v>
      </c>
      <c r="G10" s="27" t="e">
        <f>F10*100/$F$32</f>
        <v>#DIV/0!</v>
      </c>
    </row>
    <row r="11" spans="1:8" ht="13.5" thickBot="1" x14ac:dyDescent="0.25">
      <c r="A11" s="16" t="s">
        <v>5</v>
      </c>
      <c r="B11" s="105" t="s">
        <v>34</v>
      </c>
      <c r="C11" s="105"/>
      <c r="D11" s="105"/>
      <c r="E11" s="105"/>
      <c r="F11" s="28">
        <f>SUM(F10:F10)</f>
        <v>0</v>
      </c>
      <c r="G11" s="29" t="e">
        <f>F11*G32/F32</f>
        <v>#DIV/0!</v>
      </c>
    </row>
    <row r="12" spans="1:8" ht="13.5" thickBot="1" x14ac:dyDescent="0.25">
      <c r="A12" s="106"/>
      <c r="B12" s="106"/>
      <c r="C12" s="106"/>
      <c r="D12" s="106"/>
      <c r="E12" s="106"/>
      <c r="F12" s="106"/>
      <c r="G12" s="106"/>
    </row>
    <row r="13" spans="1:8" ht="13.5" thickBot="1" x14ac:dyDescent="0.25">
      <c r="A13" s="30">
        <v>2</v>
      </c>
      <c r="B13" s="107" t="s">
        <v>35</v>
      </c>
      <c r="C13" s="107"/>
      <c r="D13" s="107"/>
      <c r="E13" s="107"/>
      <c r="F13" s="107"/>
      <c r="G13" s="108"/>
    </row>
    <row r="14" spans="1:8" ht="51" x14ac:dyDescent="0.2">
      <c r="A14" s="31" t="s">
        <v>6</v>
      </c>
      <c r="B14" s="48" t="s">
        <v>55</v>
      </c>
      <c r="C14" s="47" t="s">
        <v>31</v>
      </c>
      <c r="D14" s="32">
        <v>627.75</v>
      </c>
      <c r="E14" s="33"/>
      <c r="F14" s="26">
        <f>ROUND(D14*E14,2)</f>
        <v>0</v>
      </c>
      <c r="G14" s="34" t="e">
        <f t="shared" ref="G14:G19" si="0">F14*100/$F$32</f>
        <v>#DIV/0!</v>
      </c>
    </row>
    <row r="15" spans="1:8" ht="25.5" x14ac:dyDescent="0.2">
      <c r="A15" s="31" t="s">
        <v>7</v>
      </c>
      <c r="B15" s="48" t="s">
        <v>53</v>
      </c>
      <c r="C15" s="47" t="s">
        <v>61</v>
      </c>
      <c r="D15" s="32">
        <v>29441.48</v>
      </c>
      <c r="E15" s="33"/>
      <c r="F15" s="26">
        <f>ROUND(D15*E15,2)</f>
        <v>0</v>
      </c>
      <c r="G15" s="34" t="e">
        <f t="shared" si="0"/>
        <v>#DIV/0!</v>
      </c>
    </row>
    <row r="16" spans="1:8" ht="25.5" x14ac:dyDescent="0.2">
      <c r="A16" s="31" t="s">
        <v>21</v>
      </c>
      <c r="B16" s="48" t="s">
        <v>42</v>
      </c>
      <c r="C16" s="37" t="s">
        <v>32</v>
      </c>
      <c r="D16" s="32">
        <v>4050</v>
      </c>
      <c r="E16" s="33"/>
      <c r="F16" s="26">
        <f>ROUND(D16*E16,2)</f>
        <v>0</v>
      </c>
      <c r="G16" s="34" t="e">
        <f t="shared" si="0"/>
        <v>#DIV/0!</v>
      </c>
    </row>
    <row r="17" spans="1:8" x14ac:dyDescent="0.2">
      <c r="A17" s="31" t="s">
        <v>38</v>
      </c>
      <c r="B17" s="48" t="s">
        <v>43</v>
      </c>
      <c r="C17" s="37" t="s">
        <v>32</v>
      </c>
      <c r="D17" s="32">
        <v>4050</v>
      </c>
      <c r="E17" s="33"/>
      <c r="F17" s="26">
        <f>ROUND(D17*E17,2)</f>
        <v>0</v>
      </c>
      <c r="G17" s="34" t="e">
        <f t="shared" si="0"/>
        <v>#DIV/0!</v>
      </c>
    </row>
    <row r="18" spans="1:8" ht="51" x14ac:dyDescent="0.2">
      <c r="A18" s="31" t="s">
        <v>39</v>
      </c>
      <c r="B18" s="48" t="s">
        <v>56</v>
      </c>
      <c r="C18" s="47" t="s">
        <v>31</v>
      </c>
      <c r="D18" s="32">
        <v>162</v>
      </c>
      <c r="E18" s="33"/>
      <c r="F18" s="26">
        <f t="shared" ref="F18:F19" si="1">ROUND(D18*E18,2)</f>
        <v>0</v>
      </c>
      <c r="G18" s="34" t="e">
        <f t="shared" si="0"/>
        <v>#DIV/0!</v>
      </c>
    </row>
    <row r="19" spans="1:8" ht="39" thickBot="1" x14ac:dyDescent="0.25">
      <c r="A19" s="31" t="s">
        <v>40</v>
      </c>
      <c r="B19" s="48" t="s">
        <v>54</v>
      </c>
      <c r="C19" s="47" t="s">
        <v>61</v>
      </c>
      <c r="D19" s="32">
        <v>7597.8</v>
      </c>
      <c r="E19" s="33"/>
      <c r="F19" s="26">
        <f t="shared" si="1"/>
        <v>0</v>
      </c>
      <c r="G19" s="34" t="e">
        <f t="shared" si="0"/>
        <v>#DIV/0!</v>
      </c>
    </row>
    <row r="20" spans="1:8" ht="15.75" customHeight="1" thickBot="1" x14ac:dyDescent="0.25">
      <c r="A20" s="16" t="s">
        <v>41</v>
      </c>
      <c r="B20" s="105" t="s">
        <v>34</v>
      </c>
      <c r="C20" s="105"/>
      <c r="D20" s="105"/>
      <c r="E20" s="105"/>
      <c r="F20" s="28">
        <f>SUM(F14:F19)</f>
        <v>0</v>
      </c>
      <c r="G20" s="29" t="e">
        <f>F20*100/F32</f>
        <v>#DIV/0!</v>
      </c>
    </row>
    <row r="21" spans="1:8" ht="13.5" thickBot="1" x14ac:dyDescent="0.25">
      <c r="A21" s="106"/>
      <c r="B21" s="106"/>
      <c r="C21" s="106"/>
      <c r="D21" s="106"/>
      <c r="E21" s="106"/>
      <c r="F21" s="106"/>
      <c r="G21" s="106"/>
    </row>
    <row r="22" spans="1:8" ht="13.5" thickBot="1" x14ac:dyDescent="0.25">
      <c r="A22" s="30">
        <v>3</v>
      </c>
      <c r="B22" s="107" t="s">
        <v>44</v>
      </c>
      <c r="C22" s="107"/>
      <c r="D22" s="107"/>
      <c r="E22" s="107"/>
      <c r="F22" s="107"/>
      <c r="G22" s="108"/>
    </row>
    <row r="23" spans="1:8" ht="38.25" x14ac:dyDescent="0.2">
      <c r="A23" s="36" t="s">
        <v>8</v>
      </c>
      <c r="B23" s="49" t="s">
        <v>57</v>
      </c>
      <c r="C23" s="37" t="s">
        <v>32</v>
      </c>
      <c r="D23" s="38">
        <v>129.6</v>
      </c>
      <c r="E23" s="38"/>
      <c r="F23" s="26">
        <f>ROUND(D23*E23,2)</f>
        <v>0</v>
      </c>
      <c r="G23" s="27" t="e">
        <f t="shared" ref="G23:G27" si="2">F23*100/$F$32</f>
        <v>#DIV/0!</v>
      </c>
    </row>
    <row r="24" spans="1:8" ht="38.25" x14ac:dyDescent="0.2">
      <c r="A24" s="36" t="s">
        <v>9</v>
      </c>
      <c r="B24" s="49" t="s">
        <v>57</v>
      </c>
      <c r="C24" s="37" t="s">
        <v>32</v>
      </c>
      <c r="D24" s="39">
        <v>112.59</v>
      </c>
      <c r="E24" s="38"/>
      <c r="F24" s="26">
        <f t="shared" ref="F24:F29" si="3">ROUND(D24*E24,2)</f>
        <v>0</v>
      </c>
      <c r="G24" s="27" t="e">
        <f t="shared" si="2"/>
        <v>#DIV/0!</v>
      </c>
    </row>
    <row r="25" spans="1:8" ht="25.5" x14ac:dyDescent="0.2">
      <c r="A25" s="35" t="s">
        <v>22</v>
      </c>
      <c r="B25" s="50" t="s">
        <v>58</v>
      </c>
      <c r="C25" s="37" t="s">
        <v>32</v>
      </c>
      <c r="D25" s="24">
        <v>7.56</v>
      </c>
      <c r="E25" s="40"/>
      <c r="F25" s="26">
        <f t="shared" si="3"/>
        <v>0</v>
      </c>
      <c r="G25" s="27" t="e">
        <f t="shared" si="2"/>
        <v>#DIV/0!</v>
      </c>
    </row>
    <row r="26" spans="1:8" ht="25.5" x14ac:dyDescent="0.2">
      <c r="A26" s="36" t="s">
        <v>45</v>
      </c>
      <c r="B26" s="50" t="s">
        <v>50</v>
      </c>
      <c r="C26" s="22" t="s">
        <v>60</v>
      </c>
      <c r="D26" s="24">
        <v>190</v>
      </c>
      <c r="E26" s="40"/>
      <c r="F26" s="26">
        <f t="shared" si="3"/>
        <v>0</v>
      </c>
      <c r="G26" s="27" t="e">
        <f t="shared" si="2"/>
        <v>#DIV/0!</v>
      </c>
    </row>
    <row r="27" spans="1:8" ht="38.25" x14ac:dyDescent="0.2">
      <c r="A27" s="36" t="s">
        <v>46</v>
      </c>
      <c r="B27" s="50" t="s">
        <v>49</v>
      </c>
      <c r="C27" s="22" t="s">
        <v>60</v>
      </c>
      <c r="D27" s="24">
        <v>4</v>
      </c>
      <c r="E27" s="40"/>
      <c r="F27" s="26">
        <f t="shared" si="3"/>
        <v>0</v>
      </c>
      <c r="G27" s="27" t="e">
        <f t="shared" si="2"/>
        <v>#DIV/0!</v>
      </c>
    </row>
    <row r="28" spans="1:8" ht="38.25" x14ac:dyDescent="0.2">
      <c r="A28" s="35" t="s">
        <v>47</v>
      </c>
      <c r="B28" s="49" t="s">
        <v>59</v>
      </c>
      <c r="C28" s="22" t="s">
        <v>60</v>
      </c>
      <c r="D28" s="39">
        <v>6</v>
      </c>
      <c r="E28" s="38"/>
      <c r="F28" s="26">
        <f t="shared" si="3"/>
        <v>0</v>
      </c>
      <c r="G28" s="55" t="e">
        <f>F28*100/$F$32</f>
        <v>#DIV/0!</v>
      </c>
    </row>
    <row r="29" spans="1:8" ht="39" thickBot="1" x14ac:dyDescent="0.25">
      <c r="A29" s="36" t="s">
        <v>48</v>
      </c>
      <c r="B29" s="52" t="s">
        <v>62</v>
      </c>
      <c r="C29" s="22" t="s">
        <v>60</v>
      </c>
      <c r="D29" s="53">
        <v>1</v>
      </c>
      <c r="E29" s="54"/>
      <c r="F29" s="26">
        <f t="shared" si="3"/>
        <v>0</v>
      </c>
      <c r="G29" s="55" t="e">
        <f>F29*100/$F$32</f>
        <v>#DIV/0!</v>
      </c>
    </row>
    <row r="30" spans="1:8" ht="13.5" thickBot="1" x14ac:dyDescent="0.25">
      <c r="A30" s="16" t="s">
        <v>48</v>
      </c>
      <c r="B30" s="105" t="s">
        <v>34</v>
      </c>
      <c r="C30" s="105"/>
      <c r="D30" s="105"/>
      <c r="E30" s="105"/>
      <c r="F30" s="28">
        <f>SUM(F23:F29)</f>
        <v>0</v>
      </c>
      <c r="G30" s="29" t="e">
        <f>F30*100/$F$32</f>
        <v>#DIV/0!</v>
      </c>
    </row>
    <row r="31" spans="1:8" ht="19.5" customHeight="1" thickBot="1" x14ac:dyDescent="0.25">
      <c r="A31" s="106"/>
      <c r="B31" s="106"/>
      <c r="C31" s="106"/>
      <c r="D31" s="106"/>
      <c r="E31" s="106"/>
      <c r="F31" s="106"/>
      <c r="G31" s="106"/>
    </row>
    <row r="32" spans="1:8" ht="13.5" thickBot="1" x14ac:dyDescent="0.25">
      <c r="A32" s="196" t="s">
        <v>23</v>
      </c>
      <c r="B32" s="197"/>
      <c r="C32" s="197"/>
      <c r="D32" s="197"/>
      <c r="E32" s="197"/>
      <c r="F32" s="19">
        <f>SUM(F30+F20+F11)</f>
        <v>0</v>
      </c>
      <c r="G32" s="41" t="e">
        <f>F32*100/$F$32</f>
        <v>#DIV/0!</v>
      </c>
      <c r="H32" s="42"/>
    </row>
    <row r="33" spans="1:7" x14ac:dyDescent="0.2">
      <c r="A33" s="43"/>
      <c r="B33" s="44"/>
      <c r="C33" s="44"/>
      <c r="D33" s="44"/>
      <c r="E33" s="44"/>
      <c r="F33" s="45"/>
      <c r="G33" s="46"/>
    </row>
    <row r="34" spans="1:7" x14ac:dyDescent="0.2">
      <c r="A34" s="45"/>
      <c r="B34" s="45"/>
      <c r="C34" s="45"/>
      <c r="D34" s="45"/>
      <c r="E34" s="45"/>
      <c r="F34" s="45"/>
      <c r="G34" s="46"/>
    </row>
    <row r="35" spans="1:7" x14ac:dyDescent="0.2">
      <c r="A35" s="45"/>
      <c r="B35" s="45"/>
      <c r="C35" s="45"/>
      <c r="D35" s="45"/>
      <c r="E35" s="45"/>
      <c r="F35" s="45"/>
      <c r="G35" s="46"/>
    </row>
    <row r="36" spans="1:7" x14ac:dyDescent="0.2">
      <c r="A36" s="45"/>
      <c r="B36" s="45"/>
      <c r="C36" s="45"/>
      <c r="D36" s="45"/>
      <c r="E36" s="45"/>
      <c r="F36" s="45"/>
      <c r="G36" s="46"/>
    </row>
    <row r="37" spans="1:7" ht="15.75" customHeight="1" x14ac:dyDescent="0.2">
      <c r="A37" s="46"/>
      <c r="B37" s="46"/>
      <c r="C37" s="46"/>
      <c r="D37" s="46"/>
      <c r="E37" s="46"/>
      <c r="F37" s="46"/>
      <c r="G37" s="46"/>
    </row>
    <row r="38" spans="1:7" ht="15.75" customHeight="1" x14ac:dyDescent="0.2">
      <c r="A38" s="46"/>
      <c r="B38" s="46"/>
      <c r="C38" s="46"/>
      <c r="D38" s="46"/>
      <c r="E38" s="45"/>
      <c r="F38" s="46"/>
      <c r="G38" s="46"/>
    </row>
    <row r="39" spans="1:7" x14ac:dyDescent="0.2">
      <c r="A39" s="46"/>
      <c r="B39" s="46"/>
      <c r="C39" s="46"/>
      <c r="D39" s="46"/>
      <c r="E39" s="46"/>
      <c r="F39" s="46"/>
      <c r="G39" s="46"/>
    </row>
    <row r="40" spans="1:7" x14ac:dyDescent="0.2">
      <c r="A40" s="46"/>
      <c r="B40" s="46"/>
      <c r="C40" s="46"/>
      <c r="D40" s="46"/>
      <c r="E40" s="46"/>
      <c r="F40" s="46"/>
      <c r="G40" s="46"/>
    </row>
    <row r="41" spans="1:7" x14ac:dyDescent="0.2">
      <c r="A41" s="46"/>
      <c r="B41" s="46"/>
      <c r="C41" s="46"/>
      <c r="D41" s="46"/>
      <c r="E41" s="46"/>
      <c r="F41" s="46"/>
      <c r="G41" s="46"/>
    </row>
    <row r="42" spans="1:7" x14ac:dyDescent="0.2">
      <c r="A42" s="46"/>
      <c r="B42" s="46"/>
      <c r="C42" s="46"/>
      <c r="D42" s="46"/>
      <c r="E42" s="46"/>
      <c r="F42" s="46"/>
      <c r="G42" s="46"/>
    </row>
    <row r="43" spans="1:7" x14ac:dyDescent="0.2">
      <c r="A43" s="46"/>
      <c r="B43" s="46"/>
      <c r="C43" s="46"/>
      <c r="D43" s="46"/>
      <c r="E43" s="46"/>
      <c r="F43" s="46"/>
      <c r="G43" s="46"/>
    </row>
    <row r="44" spans="1:7" x14ac:dyDescent="0.2">
      <c r="A44" s="46"/>
      <c r="B44" s="46"/>
      <c r="C44" s="46"/>
      <c r="D44" s="46"/>
      <c r="E44" s="46"/>
      <c r="F44" s="46"/>
      <c r="G44" s="46"/>
    </row>
    <row r="45" spans="1:7" x14ac:dyDescent="0.2">
      <c r="A45" s="46"/>
      <c r="B45" s="46"/>
      <c r="C45" s="46"/>
      <c r="D45" s="46"/>
      <c r="E45" s="46"/>
      <c r="F45" s="46"/>
      <c r="G45" s="46"/>
    </row>
    <row r="46" spans="1:7" x14ac:dyDescent="0.2">
      <c r="A46" s="46"/>
      <c r="B46" s="46"/>
      <c r="C46" s="46"/>
      <c r="D46" s="46"/>
      <c r="E46" s="46"/>
      <c r="F46" s="46"/>
      <c r="G46" s="46"/>
    </row>
    <row r="47" spans="1:7" x14ac:dyDescent="0.2">
      <c r="A47" s="46"/>
      <c r="B47" s="46"/>
      <c r="C47" s="46"/>
      <c r="D47" s="46"/>
      <c r="E47" s="46"/>
      <c r="F47" s="46"/>
      <c r="G47" s="46"/>
    </row>
    <row r="48" spans="1:7" x14ac:dyDescent="0.2">
      <c r="A48" s="46"/>
      <c r="B48" s="46"/>
      <c r="C48" s="46"/>
      <c r="D48" s="46"/>
      <c r="E48" s="46"/>
      <c r="F48" s="46"/>
      <c r="G48" s="46"/>
    </row>
  </sheetData>
  <mergeCells count="17">
    <mergeCell ref="B6:G6"/>
    <mergeCell ref="A32:E32"/>
    <mergeCell ref="A1:G1"/>
    <mergeCell ref="A31:G31"/>
    <mergeCell ref="B3:G3"/>
    <mergeCell ref="B20:E20"/>
    <mergeCell ref="B22:G22"/>
    <mergeCell ref="B13:G13"/>
    <mergeCell ref="A7:G7"/>
    <mergeCell ref="B11:E11"/>
    <mergeCell ref="A12:G12"/>
    <mergeCell ref="B9:G9"/>
    <mergeCell ref="B30:E30"/>
    <mergeCell ref="A21:G21"/>
    <mergeCell ref="A2:G2"/>
    <mergeCell ref="B4:G4"/>
    <mergeCell ref="B5:G5"/>
  </mergeCells>
  <pageMargins left="0.23622047244094491" right="0.23622047244094491" top="0.15748031496062992" bottom="0.15748031496062992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Orçamento </vt:lpstr>
      <vt:lpstr>Cronograma</vt:lpstr>
      <vt:lpstr>Orçamento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 do Windows</cp:lastModifiedBy>
  <cp:lastPrinted>2020-07-10T11:40:26Z</cp:lastPrinted>
  <dcterms:created xsi:type="dcterms:W3CDTF">2015-12-07T12:00:04Z</dcterms:created>
  <dcterms:modified xsi:type="dcterms:W3CDTF">2021-08-26T16:56:26Z</dcterms:modified>
</cp:coreProperties>
</file>