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1\1 - Prefeitura\Processo nº 19-2021 - Pavimentação Estrada Municipal Santa Barbara (Estaca 0 a 6) - 120M\"/>
    </mc:Choice>
  </mc:AlternateContent>
  <bookViews>
    <workbookView xWindow="-120" yWindow="-120" windowWidth="29040" windowHeight="15840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4" l="1"/>
  <c r="G19" i="4"/>
  <c r="G18" i="4"/>
  <c r="G17" i="4"/>
  <c r="E19" i="4"/>
  <c r="E18" i="4"/>
  <c r="E17" i="4"/>
  <c r="I16" i="4"/>
  <c r="G14" i="4"/>
  <c r="K16" i="4"/>
  <c r="E16" i="4" s="1"/>
  <c r="K15" i="4"/>
  <c r="E15" i="4" s="1"/>
  <c r="K14" i="4"/>
  <c r="I14" i="4" s="1"/>
  <c r="K13" i="4"/>
  <c r="I13" i="4" s="1"/>
  <c r="K12" i="4"/>
  <c r="I12" i="4" s="1"/>
  <c r="B16" i="4"/>
  <c r="B15" i="4"/>
  <c r="F16" i="3"/>
  <c r="F15" i="3"/>
  <c r="F36" i="3"/>
  <c r="G15" i="3" s="1"/>
  <c r="F24" i="3"/>
  <c r="F28" i="3" s="1"/>
  <c r="F33" i="3"/>
  <c r="F32" i="3"/>
  <c r="F31" i="3"/>
  <c r="F25" i="3"/>
  <c r="F26" i="3"/>
  <c r="F27" i="3"/>
  <c r="G15" i="4" l="1"/>
  <c r="I15" i="4"/>
  <c r="I17" i="4" s="1"/>
  <c r="I19" i="4" s="1"/>
  <c r="I20" i="4" s="1"/>
  <c r="G12" i="4"/>
  <c r="G16" i="4"/>
  <c r="G13" i="4"/>
  <c r="K17" i="4"/>
  <c r="F34" i="3"/>
  <c r="I18" i="4" l="1"/>
  <c r="F10" i="3" l="1"/>
  <c r="B14" i="4" l="1"/>
  <c r="F20" i="3" l="1"/>
  <c r="F19" i="3"/>
  <c r="F14" i="3"/>
  <c r="F21" i="3" l="1"/>
  <c r="B13" i="4"/>
  <c r="B12" i="4"/>
  <c r="B7" i="4"/>
  <c r="B5" i="4"/>
  <c r="B4" i="4"/>
  <c r="F11" i="3" l="1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G25" i="3" l="1"/>
  <c r="G26" i="3"/>
  <c r="G27" i="3"/>
  <c r="G28" i="3"/>
  <c r="G32" i="3"/>
  <c r="G31" i="3"/>
  <c r="G33" i="3"/>
  <c r="G34" i="3"/>
  <c r="G24" i="3"/>
  <c r="G16" i="3"/>
  <c r="G21" i="3"/>
  <c r="E13" i="4"/>
  <c r="B5" i="3"/>
  <c r="B6" i="4" s="1"/>
  <c r="G36" i="3"/>
  <c r="G11" i="3" s="1"/>
  <c r="G14" i="3"/>
  <c r="G20" i="3"/>
  <c r="G19" i="3"/>
  <c r="G10" i="3"/>
  <c r="E14" i="4"/>
  <c r="E12" i="4"/>
  <c r="F30" i="1"/>
  <c r="L13" i="4" l="1"/>
  <c r="L15" i="4"/>
  <c r="L16" i="4"/>
  <c r="L12" i="4"/>
  <c r="L14" i="4"/>
  <c r="E20" i="4" l="1"/>
  <c r="F11" i="1"/>
  <c r="F20" i="1" l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<sst xmlns="http://schemas.openxmlformats.org/spreadsheetml/2006/main" count="158" uniqueCount="92">
  <si>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</si>
  <si>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</si>
  <si>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</si>
  <si>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</si>
  <si>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</si>
  <si>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</si>
  <si>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</si>
  <si>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</si>
  <si>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</si>
  <si>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</si>
  <si>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</si>
  <si>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</si>
  <si>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</si>
  <si>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</si>
  <si>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</si>
  <si>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</si>
  <si>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</si>
  <si>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</si>
  <si>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</si>
  <si>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</si>
  <si>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</si>
  <si>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</si>
  <si>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3.3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</si>
  <si>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</si>
  <si>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</si>
  <si>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</si>
  <si>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</si>
  <si>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</si>
  <si>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</si>
  <si>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</si>
  <si>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</si>
  <si>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M³</t>
  </si>
  <si>
    <t>M²</t>
  </si>
  <si>
    <t>1.1</t>
  </si>
  <si>
    <t>TOTAL DO ITEM</t>
  </si>
  <si>
    <t>PAVIMENTAÇÃO</t>
  </si>
  <si>
    <t>SERVIÇOS PRELIMINARES</t>
  </si>
  <si>
    <t>PLACA DE OBRA EM CHAPA DE AÇO GALVANIZADO</t>
  </si>
  <si>
    <t>2.4</t>
  </si>
  <si>
    <t>2.5</t>
  </si>
  <si>
    <t>2.6</t>
  </si>
  <si>
    <t>2.7</t>
  </si>
  <si>
    <t>IMPRIMAÇÃO COM EMULSÃO ASFALTICA (EAI) ‐ REF. COD. SINAPI 96401</t>
  </si>
  <si>
    <t>PINTURA DE LIGACAO COM EMULSAO RR-2C</t>
  </si>
  <si>
    <t>SINALIZAÇÃO HORIZONTAL E VERTICAL</t>
  </si>
  <si>
    <t>3.4</t>
  </si>
  <si>
    <t>3.5</t>
  </si>
  <si>
    <t>3.6</t>
  </si>
  <si>
    <t>3.7</t>
  </si>
  <si>
    <t>FORNECIMENTO E IMPLANTAÇÃO DE SUPORTE METÁLICO GALVANIZADO PARA PLACA DE ADVERTÊNCIA - LADO DE 0,80 M</t>
  </si>
  <si>
    <t>TACHA REFLETIVA BIDIRECIONAL - FORNECIMENTO E COLOCAÇÃO</t>
  </si>
  <si>
    <t>CONTRATAÇÃO DE OBRA DE PAVIMENTAÇÃO ASFÁLTICA, DRENAGEM PLUVIAL E SINALIZAÇÃO NA ESTRADA GERAL SANGA DAS PEDRAS</t>
  </si>
  <si>
    <t xml:space="preserve">ESTRADA GERAL SANGA DAS PEDRAS ‐ MORRO GRANDE/SC </t>
  </si>
  <si>
    <t>TRANSPORTE COMERCIAL DE BRITA - DMT=46,2KM</t>
  </si>
  <si>
    <t>TRANSPORTE COM CAMINHÃO BASCULANTE 10 M3 DE MASSA ASFALTICA PARA PAVIMENTAÇÃO URBANA - DMT=46,2KM</t>
  </si>
  <si>
    <t>EXECUÇÃO E COMPACTAÇÃO DE BASE E OU SUB BASE PARA PAVIMENTAÇÃO DE BRITA GRADUADA SIMPLES - EXCLUSIVE CARGA E TRANSPORTE. AF_11/2019</t>
  </si>
  <si>
    <t>EXECUÇÃO DE PAVIMENTO COM APLICAÇÃO DE CONCRETO ASFÁLTICO, CAMADA DE ROLAMENTO - EXCLUSIVE CARGA E TRANSPORTE. AF_11/2019</t>
  </si>
  <si>
    <t>SINALIZACAO HORIZONTAL COM TINTA RETRORREFLETIVA A BASE DE RESINA ACRILICA COM MICROESFERAS DE VIDRO</t>
  </si>
  <si>
    <t>FORNECIMENTO E IMPLANTAÇÃO DE PLACA EM AÇO - PELÍCULA I + III</t>
  </si>
  <si>
    <t>FORNECIMENTO E IMPLANTAÇÃO DE SUPORTE METÁLICO GALVANIZADO PARA PLACA DE REGULAMENTAÇÃO - D = 0,80 M</t>
  </si>
  <si>
    <t>UN</t>
  </si>
  <si>
    <t>M³XKM</t>
  </si>
  <si>
    <t>FORNECIMENTO E IMPLANTAÇÃO DE SUPORTE METÁLICO GALVANIZADO
PARA PLACAS - 2,00 X 1,00 M</t>
  </si>
  <si>
    <t>Prefeitura Municipal de Morro Grande</t>
  </si>
  <si>
    <t>Responsável Técnico</t>
  </si>
  <si>
    <t>TRANSPORTE COM CAMINHÃO BASCULANTE DE 10 M³, EM VIA URBANA PAVIMENTADA, DMT ATÉ 30 KM (UNIDADE: M3XKM). AF_07/2020</t>
  </si>
  <si>
    <t>M</t>
  </si>
  <si>
    <t xml:space="preserve">ESTRADA GERAL SANTA BÁRBARA ‐ MORRO GRANDE/SC </t>
  </si>
  <si>
    <t>CONTRATAÇÃO DE OBRA DE PAVIMENTAÇÃO DE VIA RURAL</t>
  </si>
  <si>
    <t>PLACA DE OBRA</t>
  </si>
  <si>
    <t>M2</t>
  </si>
  <si>
    <t>TERRAPLANAGEM</t>
  </si>
  <si>
    <t xml:space="preserve">EXECUÇÃO E COMPACTAÇÃO DE  SUB BASE PARA PAVIMENTAÇÃO DE SEIXO (com escavadeira) - EXCLUSIVE SEIXO CARGA E TRANSPORTE. SEIXO FORNECIDO PELA PREFEITURA MUNICIPAL DE MORRO GRANDE, LOCALIZADO EM TRÊS BARRAS, PRÓXIMO AO RESTAURANTE LONGARETTI </t>
  </si>
  <si>
    <t>M3</t>
  </si>
  <si>
    <t>M3XKM</t>
  </si>
  <si>
    <t>PAVIMENTAÇÃO PRIMEIRA ETAPA</t>
  </si>
  <si>
    <t>4.1</t>
  </si>
  <si>
    <t>4.2</t>
  </si>
  <si>
    <t>4.3</t>
  </si>
  <si>
    <t>4.4</t>
  </si>
  <si>
    <t xml:space="preserve">IMPRIMAÇÃO COM EMULSÃO ASFALTICA (EAI) </t>
  </si>
  <si>
    <t>EXECUÇÃO DE PINTURA DE LIGAÇÃO COM EMULSÃO ASFÁLTICA RR-2C. AF_11/2019</t>
  </si>
  <si>
    <t>PAVIMENTAÇÃO SEGUNDA ETAPA</t>
  </si>
  <si>
    <t>4.5</t>
  </si>
  <si>
    <t>5.1</t>
  </si>
  <si>
    <t>5.2</t>
  </si>
  <si>
    <t>5.3</t>
  </si>
  <si>
    <t>5.4</t>
  </si>
  <si>
    <t>PINTURA DE EIXO VIÁRIO SOBRE ASFALTO COM TINTA RETRORREFLETIVA A BASE DE RESINA ACRÍLICA COM MICROESFERAS DE VIDRO, APLICAÇÃO MECÂNICA COM DEMARCADORA AUTOPROPELIDA. AF_05/2021</t>
  </si>
  <si>
    <t>FORNECIMENTO E IMPLANTAÇÃO DE PLACA DE REGULAMENTAÇÃO EM AÇO D = 0,60 M - PELÍCULA RETRORREFLETIVA</t>
  </si>
  <si>
    <t>SINALIZAÇÃO</t>
  </si>
  <si>
    <t>MÊS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</si>
</sst>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3" fillId="4" borderId="43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2" fontId="3" fillId="4" borderId="46" xfId="1" applyNumberFormat="1" applyFont="1" applyFill="1" applyBorder="1" applyAlignment="1">
      <alignment horizontal="center" vertical="center" wrapText="1"/>
    </xf>
    <xf numFmtId="2" fontId="3" fillId="0" borderId="46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 wrapText="1"/>
    </xf>
    <xf numFmtId="2" fontId="10" fillId="0" borderId="49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right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2" fillId="0" borderId="10" xfId="1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5" fillId="0" borderId="0" xfId="0" applyFont="1"/>
    <xf numFmtId="0" fontId="14" fillId="0" borderId="43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12" fillId="4" borderId="43" xfId="0" applyFont="1" applyFill="1" applyBorder="1" applyAlignment="1">
      <alignment horizontal="center" vertical="center"/>
    </xf>
    <xf numFmtId="164" fontId="12" fillId="4" borderId="43" xfId="1" applyNumberFormat="1" applyFont="1" applyFill="1" applyBorder="1" applyAlignment="1">
      <alignment horizontal="center" vertical="center"/>
    </xf>
    <xf numFmtId="164" fontId="12" fillId="0" borderId="43" xfId="1" applyNumberFormat="1" applyFont="1" applyBorder="1" applyAlignment="1">
      <alignment horizontal="center" vertical="center"/>
    </xf>
    <xf numFmtId="4" fontId="14" fillId="0" borderId="43" xfId="0" applyNumberFormat="1" applyFont="1" applyBorder="1" applyAlignment="1">
      <alignment horizontal="center" vertical="center"/>
    </xf>
    <xf numFmtId="2" fontId="14" fillId="0" borderId="4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2" fontId="12" fillId="0" borderId="1" xfId="1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10" fillId="0" borderId="44" xfId="0" applyFont="1" applyBorder="1" applyAlignment="1">
      <alignment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10" fillId="0" borderId="39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4" fillId="0" borderId="46" xfId="0" applyFont="1" applyBorder="1" applyAlignment="1">
      <alignment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 wrapText="1"/>
    </xf>
    <xf numFmtId="0" fontId="12" fillId="4" borderId="46" xfId="0" applyFont="1" applyFill="1" applyBorder="1" applyAlignment="1">
      <alignment horizontal="center" vertical="center"/>
    </xf>
    <xf numFmtId="164" fontId="12" fillId="4" borderId="46" xfId="1" applyNumberFormat="1" applyFont="1" applyFill="1" applyBorder="1" applyAlignment="1">
      <alignment horizontal="center" vertical="center"/>
    </xf>
    <xf numFmtId="164" fontId="12" fillId="0" borderId="46" xfId="1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3" fillId="0" borderId="52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0</xdr:rowOff>
    </xdr:from>
    <xdr:to>
      <xdr:col>3</xdr:col>
      <xdr:colOff>590550</xdr:colOff>
      <xdr:row>24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57150" y="4505325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23</xdr:row>
      <xdr:rowOff>180975</xdr:rowOff>
    </xdr:from>
    <xdr:to>
      <xdr:col>10</xdr:col>
      <xdr:colOff>0</xdr:colOff>
      <xdr:row>23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V="1">
          <a:off x="4267200" y="4495800"/>
          <a:ext cx="2162175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Editais/Editais%202020/1%20-%20Prefeitura/_Temp/_Processo%20n&#186;%20XX-2020%20-%20Pavimenta&#231;&#227;o%20Estrada%20Municipal%20Rio%20do%20Meio%20(Estaca%200%20-%2047)/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zoomScaleNormal="100" workbookViewId="0">
      <selection activeCell="B31" sqref="B31"/>
    </sheetView>
  </sheetViews>
  <sheetFormatPr defaultRowHeight="12.75" x14ac:dyDescent="0.2"/>
  <cols>
    <col min="1" max="1" width="16.28515625" style="15" customWidth="1"/>
    <col min="2" max="2" width="46.5703125" style="15" customWidth="1"/>
    <col min="3" max="3" width="9.140625" style="15"/>
    <col min="4" max="4" width="12.7109375" style="15" customWidth="1"/>
    <col min="5" max="5" width="15" style="15" customWidth="1"/>
    <col min="6" max="6" width="12.140625" style="15" customWidth="1"/>
    <col min="7" max="7" width="15.85546875" style="15" customWidth="1"/>
    <col min="8" max="8" width="9.140625" style="15" customWidth="1"/>
    <col min="9" max="16384" width="9.140625" style="15"/>
  </cols>
  <sheetData>
    <row r="1" spans="1:8" ht="31.5" customHeight="1" thickBot="1" x14ac:dyDescent="0.25">
      <c r="A1" s="99" t="s">
        <v>0</v>
      </c>
      <c r="B1" s="100"/>
      <c r="C1" s="100"/>
      <c r="D1" s="100"/>
      <c r="E1" s="100"/>
      <c r="F1" s="100"/>
      <c r="G1" s="101"/>
    </row>
    <row r="2" spans="1:8" ht="13.5" thickBot="1" x14ac:dyDescent="0.25">
      <c r="A2" s="102"/>
      <c r="B2" s="103"/>
      <c r="C2" s="103"/>
      <c r="D2" s="103"/>
      <c r="E2" s="103"/>
      <c r="F2" s="103"/>
      <c r="G2" s="103"/>
    </row>
    <row r="3" spans="1:8" ht="24" customHeight="1" thickBot="1" x14ac:dyDescent="0.25">
      <c r="A3" s="64" t="s">
        <v>20</v>
      </c>
      <c r="B3" s="104" t="s">
        <v>68</v>
      </c>
      <c r="C3" s="105"/>
      <c r="D3" s="105"/>
      <c r="E3" s="105"/>
      <c r="F3" s="105"/>
      <c r="G3" s="105"/>
      <c r="H3" s="63"/>
    </row>
    <row r="4" spans="1:8" ht="13.5" thickBot="1" x14ac:dyDescent="0.25">
      <c r="A4" s="12" t="s">
        <v>1</v>
      </c>
      <c r="B4" s="106" t="s">
        <v>67</v>
      </c>
      <c r="C4" s="107"/>
      <c r="D4" s="107"/>
      <c r="E4" s="107"/>
      <c r="F4" s="107"/>
      <c r="G4" s="108"/>
    </row>
    <row r="5" spans="1:8" ht="13.5" thickBot="1" x14ac:dyDescent="0.25">
      <c r="A5" s="13" t="s">
        <v>2</v>
      </c>
      <c r="B5" s="109">
        <f>F36</f>
        <v>117264.31999999999</v>
      </c>
      <c r="C5" s="110"/>
      <c r="D5" s="110"/>
      <c r="E5" s="110"/>
      <c r="F5" s="110"/>
      <c r="G5" s="111"/>
    </row>
    <row r="6" spans="1:8" ht="13.5" thickBot="1" x14ac:dyDescent="0.25">
      <c r="A6" s="12" t="s">
        <v>3</v>
      </c>
      <c r="B6" s="93">
        <v>0.22520000000000001</v>
      </c>
      <c r="C6" s="94"/>
      <c r="D6" s="94"/>
      <c r="E6" s="94"/>
      <c r="F6" s="94"/>
      <c r="G6" s="95"/>
    </row>
    <row r="7" spans="1:8" ht="13.5" thickBot="1" x14ac:dyDescent="0.25">
      <c r="A7" s="96"/>
      <c r="B7" s="97"/>
      <c r="C7" s="97"/>
      <c r="D7" s="97"/>
      <c r="E7" s="97"/>
      <c r="F7" s="97"/>
      <c r="G7" s="97"/>
    </row>
    <row r="8" spans="1:8" ht="13.5" thickBot="1" x14ac:dyDescent="0.25">
      <c r="A8" s="16" t="s">
        <v>11</v>
      </c>
      <c r="B8" s="58" t="s">
        <v>27</v>
      </c>
      <c r="C8" s="18" t="s">
        <v>4</v>
      </c>
      <c r="D8" s="18" t="s">
        <v>28</v>
      </c>
      <c r="E8" s="18" t="s">
        <v>29</v>
      </c>
      <c r="F8" s="18" t="s">
        <v>30</v>
      </c>
      <c r="G8" s="20" t="s">
        <v>18</v>
      </c>
    </row>
    <row r="9" spans="1:8" x14ac:dyDescent="0.2">
      <c r="A9" s="21">
        <v>1</v>
      </c>
      <c r="B9" s="98" t="s">
        <v>36</v>
      </c>
      <c r="C9" s="98"/>
      <c r="D9" s="98"/>
      <c r="E9" s="98"/>
      <c r="F9" s="98"/>
      <c r="G9" s="98"/>
    </row>
    <row r="10" spans="1:8" s="70" customFormat="1" thickBot="1" x14ac:dyDescent="0.25">
      <c r="A10" s="65" t="s">
        <v>33</v>
      </c>
      <c r="B10" s="175" t="s">
        <v>69</v>
      </c>
      <c r="C10" s="176" t="s">
        <v>70</v>
      </c>
      <c r="D10" s="176">
        <v>2.88</v>
      </c>
      <c r="E10" s="67">
        <v>392.06</v>
      </c>
      <c r="F10" s="68">
        <f>ROUND(D10*E10,2)</f>
        <v>1129.1300000000001</v>
      </c>
      <c r="G10" s="69">
        <f>F10*100/$F$36</f>
        <v>0.9628930607366335</v>
      </c>
    </row>
    <row r="11" spans="1:8" ht="13.5" thickBot="1" x14ac:dyDescent="0.25">
      <c r="A11" s="16" t="s">
        <v>5</v>
      </c>
      <c r="B11" s="89" t="s">
        <v>34</v>
      </c>
      <c r="C11" s="89"/>
      <c r="D11" s="89"/>
      <c r="E11" s="89"/>
      <c r="F11" s="28">
        <f>SUM(F10:F10)</f>
        <v>1129.1300000000001</v>
      </c>
      <c r="G11" s="29">
        <f>F11*G36/F36</f>
        <v>0.9628930607366335</v>
      </c>
    </row>
    <row r="12" spans="1:8" ht="13.5" thickBot="1" x14ac:dyDescent="0.25">
      <c r="A12" s="90"/>
      <c r="B12" s="90"/>
      <c r="C12" s="90"/>
      <c r="D12" s="90"/>
      <c r="E12" s="90"/>
      <c r="F12" s="90"/>
      <c r="G12" s="90"/>
    </row>
    <row r="13" spans="1:8" ht="13.5" thickBot="1" x14ac:dyDescent="0.25">
      <c r="A13" s="30">
        <v>2</v>
      </c>
      <c r="B13" s="91" t="s">
        <v>71</v>
      </c>
      <c r="C13" s="91"/>
      <c r="D13" s="91"/>
      <c r="E13" s="91"/>
      <c r="F13" s="91"/>
      <c r="G13" s="92"/>
    </row>
    <row r="14" spans="1:8" s="70" customFormat="1" ht="72" x14ac:dyDescent="0.2">
      <c r="A14" s="71" t="s">
        <v>6</v>
      </c>
      <c r="B14" s="72" t="s">
        <v>72</v>
      </c>
      <c r="C14" s="73" t="s">
        <v>73</v>
      </c>
      <c r="D14" s="74">
        <v>192</v>
      </c>
      <c r="E14" s="75">
        <v>18.71</v>
      </c>
      <c r="F14" s="76">
        <f>ROUND(D14*E14,2)</f>
        <v>3592.32</v>
      </c>
      <c r="G14" s="77">
        <f>F14*100/$F$36</f>
        <v>3.063438222299844</v>
      </c>
    </row>
    <row r="15" spans="1:8" s="70" customFormat="1" ht="36.75" thickBot="1" x14ac:dyDescent="0.25">
      <c r="A15" s="177" t="s">
        <v>7</v>
      </c>
      <c r="B15" s="178" t="s">
        <v>65</v>
      </c>
      <c r="C15" s="179" t="s">
        <v>74</v>
      </c>
      <c r="D15" s="180">
        <v>3965.76</v>
      </c>
      <c r="E15" s="181">
        <v>2.0099999999999998</v>
      </c>
      <c r="F15" s="76">
        <f>ROUND(D15*E15,2)</f>
        <v>7971.18</v>
      </c>
      <c r="G15" s="77">
        <f>F15*100/$F$36</f>
        <v>6.7976175532335841</v>
      </c>
    </row>
    <row r="16" spans="1:8" ht="15.75" customHeight="1" thickBot="1" x14ac:dyDescent="0.25">
      <c r="A16" s="16" t="s">
        <v>21</v>
      </c>
      <c r="B16" s="89" t="s">
        <v>34</v>
      </c>
      <c r="C16" s="89"/>
      <c r="D16" s="89"/>
      <c r="E16" s="89"/>
      <c r="F16" s="28">
        <f>SUM(F14:F15)</f>
        <v>11563.5</v>
      </c>
      <c r="G16" s="29">
        <f>F16*100/F36</f>
        <v>9.861055775533428</v>
      </c>
    </row>
    <row r="17" spans="1:7" ht="13.5" thickBot="1" x14ac:dyDescent="0.25">
      <c r="A17" s="90"/>
      <c r="B17" s="90"/>
      <c r="C17" s="90"/>
      <c r="D17" s="90"/>
      <c r="E17" s="90"/>
      <c r="F17" s="90"/>
      <c r="G17" s="90"/>
    </row>
    <row r="18" spans="1:7" ht="13.5" thickBot="1" x14ac:dyDescent="0.25">
      <c r="A18" s="30">
        <v>3</v>
      </c>
      <c r="B18" s="91" t="s">
        <v>75</v>
      </c>
      <c r="C18" s="91"/>
      <c r="D18" s="91"/>
      <c r="E18" s="91"/>
      <c r="F18" s="91"/>
      <c r="G18" s="92"/>
    </row>
    <row r="19" spans="1:7" s="70" customFormat="1" ht="48" x14ac:dyDescent="0.2">
      <c r="A19" s="78" t="s">
        <v>8</v>
      </c>
      <c r="B19" s="79" t="s">
        <v>55</v>
      </c>
      <c r="C19" s="66" t="s">
        <v>73</v>
      </c>
      <c r="D19" s="84">
        <v>135</v>
      </c>
      <c r="E19" s="80">
        <v>141.91</v>
      </c>
      <c r="F19" s="81">
        <f>ROUND(D19*E19,2)</f>
        <v>19157.849999999999</v>
      </c>
      <c r="G19" s="69">
        <f>F19*100/$F$36</f>
        <v>16.337322384165958</v>
      </c>
    </row>
    <row r="20" spans="1:7" s="70" customFormat="1" ht="36.75" thickBot="1" x14ac:dyDescent="0.25">
      <c r="A20" s="78" t="s">
        <v>9</v>
      </c>
      <c r="B20" s="79" t="s">
        <v>65</v>
      </c>
      <c r="C20" s="66" t="s">
        <v>74</v>
      </c>
      <c r="D20" s="82">
        <v>2095.88</v>
      </c>
      <c r="E20" s="80">
        <v>2.0099999999999998</v>
      </c>
      <c r="F20" s="81">
        <f t="shared" ref="F20" si="0">ROUND(D20*E20,2)</f>
        <v>4212.72</v>
      </c>
      <c r="G20" s="69">
        <f>F20*100/$F$36</f>
        <v>3.5924994064690781</v>
      </c>
    </row>
    <row r="21" spans="1:7" ht="13.5" thickBot="1" x14ac:dyDescent="0.25">
      <c r="A21" s="16" t="s">
        <v>45</v>
      </c>
      <c r="B21" s="89" t="s">
        <v>34</v>
      </c>
      <c r="C21" s="89"/>
      <c r="D21" s="89"/>
      <c r="E21" s="89"/>
      <c r="F21" s="28">
        <f>SUM(F19:F20)</f>
        <v>23370.57</v>
      </c>
      <c r="G21" s="29">
        <f>F21*100/$F$36</f>
        <v>19.929821790635039</v>
      </c>
    </row>
    <row r="22" spans="1:7" ht="13.5" thickBot="1" x14ac:dyDescent="0.25">
      <c r="A22" s="90"/>
      <c r="B22" s="90"/>
      <c r="C22" s="90"/>
      <c r="D22" s="90"/>
      <c r="E22" s="90"/>
      <c r="F22" s="90"/>
      <c r="G22" s="90"/>
    </row>
    <row r="23" spans="1:7" ht="13.5" thickBot="1" x14ac:dyDescent="0.25">
      <c r="A23" s="30">
        <v>4</v>
      </c>
      <c r="B23" s="91" t="s">
        <v>82</v>
      </c>
      <c r="C23" s="91"/>
      <c r="D23" s="91"/>
      <c r="E23" s="91"/>
      <c r="F23" s="91"/>
      <c r="G23" s="92"/>
    </row>
    <row r="24" spans="1:7" s="70" customFormat="1" ht="12" x14ac:dyDescent="0.2">
      <c r="A24" s="78" t="s">
        <v>76</v>
      </c>
      <c r="B24" s="79" t="s">
        <v>80</v>
      </c>
      <c r="C24" s="66" t="s">
        <v>32</v>
      </c>
      <c r="D24" s="84">
        <v>900</v>
      </c>
      <c r="E24" s="80">
        <v>7.42</v>
      </c>
      <c r="F24" s="81">
        <f>ROUND(D24*E24,2)</f>
        <v>6678</v>
      </c>
      <c r="G24" s="69">
        <f>F24*100/$F$36</f>
        <v>5.6948268663477526</v>
      </c>
    </row>
    <row r="25" spans="1:7" s="70" customFormat="1" ht="24" x14ac:dyDescent="0.2">
      <c r="A25" s="78" t="s">
        <v>77</v>
      </c>
      <c r="B25" s="79" t="s">
        <v>81</v>
      </c>
      <c r="C25" s="66" t="s">
        <v>70</v>
      </c>
      <c r="D25" s="84">
        <v>900</v>
      </c>
      <c r="E25" s="80">
        <v>2.5</v>
      </c>
      <c r="F25" s="81">
        <f t="shared" ref="F25:F27" si="1">ROUND(D25*E25,2)</f>
        <v>2250</v>
      </c>
      <c r="G25" s="69">
        <f t="shared" ref="G25:G27" si="2">F25*100/$F$36</f>
        <v>1.9187422056427736</v>
      </c>
    </row>
    <row r="26" spans="1:7" s="70" customFormat="1" ht="36" x14ac:dyDescent="0.2">
      <c r="A26" s="78" t="s">
        <v>78</v>
      </c>
      <c r="B26" s="79" t="s">
        <v>56</v>
      </c>
      <c r="C26" s="66" t="s">
        <v>73</v>
      </c>
      <c r="D26" s="84">
        <v>45</v>
      </c>
      <c r="E26" s="80">
        <v>1520.91</v>
      </c>
      <c r="F26" s="81">
        <f t="shared" si="1"/>
        <v>68440.95</v>
      </c>
      <c r="G26" s="69">
        <f t="shared" si="2"/>
        <v>58.364684159683016</v>
      </c>
    </row>
    <row r="27" spans="1:7" s="70" customFormat="1" ht="36.75" thickBot="1" x14ac:dyDescent="0.25">
      <c r="A27" s="78" t="s">
        <v>79</v>
      </c>
      <c r="B27" s="79" t="s">
        <v>65</v>
      </c>
      <c r="C27" s="66" t="s">
        <v>74</v>
      </c>
      <c r="D27" s="82">
        <v>1350</v>
      </c>
      <c r="E27" s="80">
        <v>2.0099999999999998</v>
      </c>
      <c r="F27" s="81">
        <f t="shared" si="1"/>
        <v>2713.5</v>
      </c>
      <c r="G27" s="69">
        <f t="shared" si="2"/>
        <v>2.3140031000051851</v>
      </c>
    </row>
    <row r="28" spans="1:7" ht="13.5" thickBot="1" x14ac:dyDescent="0.25">
      <c r="A28" s="16" t="s">
        <v>83</v>
      </c>
      <c r="B28" s="89" t="s">
        <v>34</v>
      </c>
      <c r="C28" s="89"/>
      <c r="D28" s="89"/>
      <c r="E28" s="89"/>
      <c r="F28" s="28">
        <f>SUM(F24:F27)</f>
        <v>80082.45</v>
      </c>
      <c r="G28" s="29">
        <f>F28*100/$F$36</f>
        <v>68.292256331678729</v>
      </c>
    </row>
    <row r="29" spans="1:7" ht="13.5" thickBot="1" x14ac:dyDescent="0.25">
      <c r="A29" s="90"/>
      <c r="B29" s="90"/>
      <c r="C29" s="90"/>
      <c r="D29" s="90"/>
      <c r="E29" s="90"/>
      <c r="F29" s="90"/>
      <c r="G29" s="90"/>
    </row>
    <row r="30" spans="1:7" ht="13.5" thickBot="1" x14ac:dyDescent="0.25">
      <c r="A30" s="30">
        <v>5</v>
      </c>
      <c r="B30" s="91" t="s">
        <v>90</v>
      </c>
      <c r="C30" s="91"/>
      <c r="D30" s="91"/>
      <c r="E30" s="91"/>
      <c r="F30" s="91"/>
      <c r="G30" s="92"/>
    </row>
    <row r="31" spans="1:7" s="70" customFormat="1" ht="60" x14ac:dyDescent="0.2">
      <c r="A31" s="78" t="s">
        <v>84</v>
      </c>
      <c r="B31" s="79" t="s">
        <v>88</v>
      </c>
      <c r="C31" s="66" t="s">
        <v>66</v>
      </c>
      <c r="D31" s="84">
        <v>36</v>
      </c>
      <c r="E31" s="80">
        <v>4.4000000000000004</v>
      </c>
      <c r="F31" s="81">
        <f>ROUND(D31*E31,2)</f>
        <v>158.4</v>
      </c>
      <c r="G31" s="69">
        <f>F31*100/$F$36</f>
        <v>0.13507945127725127</v>
      </c>
    </row>
    <row r="32" spans="1:7" s="70" customFormat="1" ht="36" x14ac:dyDescent="0.2">
      <c r="A32" s="78" t="s">
        <v>85</v>
      </c>
      <c r="B32" s="79" t="s">
        <v>89</v>
      </c>
      <c r="C32" s="66" t="s">
        <v>60</v>
      </c>
      <c r="D32" s="84">
        <v>1</v>
      </c>
      <c r="E32" s="80">
        <v>484.11</v>
      </c>
      <c r="F32" s="81">
        <f t="shared" ref="F32:F33" si="3">ROUND(D32*E32,2)</f>
        <v>484.11</v>
      </c>
      <c r="G32" s="69">
        <f>F32*100/$F$36</f>
        <v>0.41283657296609916</v>
      </c>
    </row>
    <row r="33" spans="1:8" s="70" customFormat="1" ht="24.75" thickBot="1" x14ac:dyDescent="0.25">
      <c r="A33" s="78" t="s">
        <v>86</v>
      </c>
      <c r="B33" s="79" t="s">
        <v>50</v>
      </c>
      <c r="C33" s="66" t="s">
        <v>60</v>
      </c>
      <c r="D33" s="84">
        <v>24</v>
      </c>
      <c r="E33" s="80">
        <v>19.84</v>
      </c>
      <c r="F33" s="81">
        <f t="shared" si="3"/>
        <v>476.16</v>
      </c>
      <c r="G33" s="69">
        <f>F33*100/$F$36</f>
        <v>0.40605701717282805</v>
      </c>
    </row>
    <row r="34" spans="1:8" ht="13.5" thickBot="1" x14ac:dyDescent="0.25">
      <c r="A34" s="16" t="s">
        <v>87</v>
      </c>
      <c r="B34" s="89" t="s">
        <v>34</v>
      </c>
      <c r="C34" s="89"/>
      <c r="D34" s="89"/>
      <c r="E34" s="89"/>
      <c r="F34" s="28">
        <f>SUM(F31:F33)</f>
        <v>1118.67</v>
      </c>
      <c r="G34" s="29">
        <f>F34*100/$F$36</f>
        <v>0.95397304141617845</v>
      </c>
    </row>
    <row r="35" spans="1:8" ht="19.5" customHeight="1" x14ac:dyDescent="0.2">
      <c r="A35" s="86"/>
      <c r="B35" s="86"/>
      <c r="C35" s="86"/>
      <c r="D35" s="86"/>
      <c r="E35" s="86"/>
      <c r="F35" s="86"/>
      <c r="G35" s="86"/>
    </row>
    <row r="36" spans="1:8" ht="13.5" thickBot="1" x14ac:dyDescent="0.25">
      <c r="A36" s="87" t="s">
        <v>23</v>
      </c>
      <c r="B36" s="88"/>
      <c r="C36" s="88"/>
      <c r="D36" s="88"/>
      <c r="E36" s="88"/>
      <c r="F36" s="60">
        <f>SUM(F21+F16+F11+F28+F34)</f>
        <v>117264.31999999999</v>
      </c>
      <c r="G36" s="61">
        <f>F36*100/$F$36</f>
        <v>100</v>
      </c>
      <c r="H36" s="42"/>
    </row>
    <row r="37" spans="1:8" x14ac:dyDescent="0.2">
      <c r="A37" s="43"/>
      <c r="B37" s="44"/>
      <c r="C37" s="44"/>
      <c r="D37" s="44"/>
      <c r="E37" s="44"/>
      <c r="F37" s="45"/>
      <c r="G37" s="46"/>
    </row>
    <row r="38" spans="1:8" x14ac:dyDescent="0.2">
      <c r="A38" s="45"/>
      <c r="B38" s="45"/>
      <c r="C38" s="45"/>
      <c r="D38" s="45"/>
      <c r="E38" s="45"/>
      <c r="F38" s="45"/>
      <c r="G38" s="46"/>
    </row>
    <row r="39" spans="1:8" x14ac:dyDescent="0.2">
      <c r="A39" s="45"/>
      <c r="B39" s="45"/>
      <c r="C39" s="45"/>
      <c r="D39" s="45"/>
      <c r="E39" s="45"/>
      <c r="F39" s="45"/>
      <c r="G39" s="46"/>
    </row>
    <row r="40" spans="1:8" x14ac:dyDescent="0.2">
      <c r="A40" s="45"/>
      <c r="B40" s="45"/>
      <c r="C40" s="45"/>
      <c r="D40" s="45"/>
      <c r="E40" s="45"/>
      <c r="F40" s="45"/>
      <c r="G40" s="46"/>
    </row>
    <row r="41" spans="1:8" x14ac:dyDescent="0.2">
      <c r="A41" s="46"/>
      <c r="B41" s="46"/>
      <c r="C41" s="46"/>
      <c r="D41" s="46"/>
      <c r="E41" s="46"/>
      <c r="F41" s="46"/>
      <c r="G41" s="46"/>
    </row>
    <row r="42" spans="1:8" x14ac:dyDescent="0.2">
      <c r="A42" s="85"/>
      <c r="B42" s="85"/>
      <c r="C42" s="85"/>
      <c r="D42" s="85"/>
      <c r="E42" s="85"/>
      <c r="F42" s="85"/>
      <c r="G42" s="46"/>
    </row>
    <row r="43" spans="1:8" ht="15.75" customHeight="1" x14ac:dyDescent="0.2">
      <c r="A43" s="46"/>
      <c r="B43" s="46"/>
      <c r="C43" s="46"/>
      <c r="D43" s="46"/>
      <c r="E43" s="46"/>
      <c r="F43" s="46"/>
      <c r="G43" s="46"/>
    </row>
    <row r="44" spans="1:8" ht="15.75" customHeight="1" x14ac:dyDescent="0.2">
      <c r="A44" s="46"/>
      <c r="B44" s="46"/>
      <c r="C44" s="46"/>
      <c r="D44" s="46"/>
      <c r="E44" s="45"/>
      <c r="F44" s="46"/>
      <c r="G44" s="46"/>
    </row>
    <row r="45" spans="1:8" x14ac:dyDescent="0.2">
      <c r="A45" s="46"/>
      <c r="B45" s="46"/>
      <c r="C45" s="46"/>
      <c r="D45" s="46"/>
      <c r="E45" s="46"/>
      <c r="F45" s="46"/>
      <c r="G45" s="46"/>
    </row>
    <row r="46" spans="1:8" x14ac:dyDescent="0.2">
      <c r="A46" s="46"/>
      <c r="B46" s="46"/>
      <c r="C46" s="46"/>
      <c r="D46" s="46"/>
      <c r="E46" s="46"/>
      <c r="F46" s="46"/>
      <c r="G46" s="46"/>
    </row>
    <row r="47" spans="1:8" x14ac:dyDescent="0.2">
      <c r="A47" s="46"/>
      <c r="B47" s="46"/>
      <c r="C47" s="46"/>
      <c r="D47" s="46"/>
      <c r="E47" s="46"/>
      <c r="F47" s="46"/>
      <c r="G47" s="46"/>
    </row>
    <row r="48" spans="1:8" x14ac:dyDescent="0.2">
      <c r="A48" s="46"/>
      <c r="B48" s="46"/>
      <c r="C48" s="46"/>
      <c r="D48" s="46"/>
      <c r="E48" s="46"/>
      <c r="F48" s="46"/>
      <c r="G48" s="46"/>
    </row>
    <row r="49" spans="1:7" x14ac:dyDescent="0.2">
      <c r="A49" s="46"/>
      <c r="B49" s="46"/>
      <c r="C49" s="46"/>
      <c r="D49" s="46"/>
      <c r="E49" s="46"/>
      <c r="F49" s="46"/>
      <c r="G49" s="46"/>
    </row>
    <row r="50" spans="1:7" x14ac:dyDescent="0.2">
      <c r="A50" s="46"/>
      <c r="B50" s="46"/>
      <c r="C50" s="46"/>
      <c r="D50" s="46"/>
      <c r="E50" s="46"/>
      <c r="F50" s="46"/>
      <c r="G50" s="46"/>
    </row>
    <row r="51" spans="1:7" x14ac:dyDescent="0.2">
      <c r="A51" s="46"/>
      <c r="B51" s="46"/>
      <c r="C51" s="46"/>
      <c r="D51" s="46"/>
      <c r="E51" s="46"/>
      <c r="F51" s="46"/>
      <c r="G51" s="46"/>
    </row>
    <row r="52" spans="1:7" x14ac:dyDescent="0.2">
      <c r="A52" s="46"/>
      <c r="B52" s="46"/>
      <c r="C52" s="46"/>
      <c r="D52" s="46"/>
      <c r="E52" s="46"/>
      <c r="F52" s="46"/>
      <c r="G52" s="46"/>
    </row>
    <row r="53" spans="1:7" x14ac:dyDescent="0.2">
      <c r="A53" s="46"/>
      <c r="B53" s="46"/>
      <c r="C53" s="46"/>
      <c r="D53" s="46"/>
      <c r="E53" s="46"/>
      <c r="F53" s="46"/>
      <c r="G53" s="46"/>
    </row>
    <row r="54" spans="1:7" x14ac:dyDescent="0.2">
      <c r="A54" s="46"/>
      <c r="B54" s="46"/>
      <c r="C54" s="46"/>
      <c r="D54" s="46"/>
      <c r="E54" s="46"/>
      <c r="F54" s="46"/>
      <c r="G54" s="46"/>
    </row>
  </sheetData>
  <mergeCells count="25">
    <mergeCell ref="B13:G13"/>
    <mergeCell ref="A1:G1"/>
    <mergeCell ref="A2:G2"/>
    <mergeCell ref="B3:G3"/>
    <mergeCell ref="B4:G4"/>
    <mergeCell ref="B5:G5"/>
    <mergeCell ref="B6:G6"/>
    <mergeCell ref="A7:G7"/>
    <mergeCell ref="B9:G9"/>
    <mergeCell ref="B11:E11"/>
    <mergeCell ref="A12:G12"/>
    <mergeCell ref="A42:B42"/>
    <mergeCell ref="C42:F42"/>
    <mergeCell ref="A35:G35"/>
    <mergeCell ref="A36:E36"/>
    <mergeCell ref="B16:E16"/>
    <mergeCell ref="A17:G17"/>
    <mergeCell ref="B18:G18"/>
    <mergeCell ref="B21:E21"/>
    <mergeCell ref="A22:G22"/>
    <mergeCell ref="B23:G23"/>
    <mergeCell ref="B28:E28"/>
    <mergeCell ref="A29:G29"/>
    <mergeCell ref="B30:G30"/>
    <mergeCell ref="B34:E34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Normal="100" workbookViewId="0">
      <selection activeCell="K18" sqref="K18:L20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9" width="10.42578125" customWidth="1"/>
    <col min="10" max="10" width="10.28515625" customWidth="1"/>
    <col min="11" max="11" width="11.7109375" bestFit="1" customWidth="1"/>
    <col min="13" max="13" width="10.140625" bestFit="1" customWidth="1"/>
  </cols>
  <sheetData>
    <row r="1" spans="1:13" ht="15" customHeight="1" x14ac:dyDescent="0.25">
      <c r="A1" s="156" t="s">
        <v>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3" ht="15" customHeight="1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3" ht="8.25" customHeight="1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1:13" ht="29.25" customHeight="1" x14ac:dyDescent="0.25">
      <c r="A4" s="14" t="s">
        <v>20</v>
      </c>
      <c r="B4" s="165" t="str">
        <f>'Orçamento '!B3</f>
        <v>CONTRATAÇÃO DE OBRA DE PAVIMENTAÇÃO DE VIA RURAL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1:13" ht="14.25" customHeight="1" x14ac:dyDescent="0.25">
      <c r="A5" s="9" t="s">
        <v>1</v>
      </c>
      <c r="B5" s="165" t="str">
        <f>'Orçamento '!B4</f>
        <v xml:space="preserve">ESTRADA GERAL SANTA BÁRBARA ‐ MORRO GRANDE/SC 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3" x14ac:dyDescent="0.25">
      <c r="A6" s="9" t="s">
        <v>2</v>
      </c>
      <c r="B6" s="167">
        <f>'Orçamento '!B5</f>
        <v>117264.31999999999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1:13" x14ac:dyDescent="0.25">
      <c r="A7" s="10" t="s">
        <v>3</v>
      </c>
      <c r="B7" s="169">
        <f>'Orçamento '!B6</f>
        <v>0.22520000000000001</v>
      </c>
      <c r="C7" s="169"/>
      <c r="D7" s="169"/>
      <c r="E7" s="169"/>
      <c r="F7" s="169"/>
      <c r="G7" s="169"/>
      <c r="H7" s="169"/>
      <c r="I7" s="169"/>
      <c r="J7" s="169"/>
      <c r="K7" s="169"/>
      <c r="L7" s="170"/>
    </row>
    <row r="8" spans="1:13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3" x14ac:dyDescent="0.25">
      <c r="A9" s="149" t="s">
        <v>11</v>
      </c>
      <c r="B9" s="149" t="s">
        <v>12</v>
      </c>
      <c r="C9" s="149"/>
      <c r="D9" s="149"/>
      <c r="E9" s="150" t="s">
        <v>13</v>
      </c>
      <c r="F9" s="151"/>
      <c r="G9" s="151"/>
      <c r="H9" s="151"/>
      <c r="I9" s="151"/>
      <c r="J9" s="151"/>
      <c r="K9" s="149" t="s">
        <v>14</v>
      </c>
      <c r="L9" s="149"/>
    </row>
    <row r="10" spans="1:13" x14ac:dyDescent="0.25">
      <c r="A10" s="149"/>
      <c r="B10" s="149"/>
      <c r="C10" s="149"/>
      <c r="D10" s="149"/>
      <c r="E10" s="152" t="s">
        <v>15</v>
      </c>
      <c r="F10" s="152"/>
      <c r="G10" s="186" t="s">
        <v>16</v>
      </c>
      <c r="H10" s="187"/>
      <c r="I10" s="152" t="s">
        <v>91</v>
      </c>
      <c r="J10" s="152"/>
      <c r="K10" s="149"/>
      <c r="L10" s="149"/>
    </row>
    <row r="11" spans="1:13" ht="15.75" thickBot="1" x14ac:dyDescent="0.3">
      <c r="A11" s="149"/>
      <c r="B11" s="149"/>
      <c r="C11" s="149"/>
      <c r="D11" s="149"/>
      <c r="E11" s="5" t="s">
        <v>17</v>
      </c>
      <c r="F11" s="5" t="s">
        <v>18</v>
      </c>
      <c r="G11" s="5" t="s">
        <v>17</v>
      </c>
      <c r="H11" s="5" t="s">
        <v>18</v>
      </c>
      <c r="I11" s="5" t="s">
        <v>17</v>
      </c>
      <c r="J11" s="5" t="s">
        <v>18</v>
      </c>
      <c r="K11" s="5" t="s">
        <v>17</v>
      </c>
      <c r="L11" s="5" t="s">
        <v>18</v>
      </c>
    </row>
    <row r="12" spans="1:13" x14ac:dyDescent="0.25">
      <c r="A12" s="59">
        <v>1</v>
      </c>
      <c r="B12" s="105" t="str">
        <f>'Orçamento '!B9</f>
        <v>SERVIÇOS PRELIMINARES</v>
      </c>
      <c r="C12" s="105"/>
      <c r="D12" s="140"/>
      <c r="E12" s="3">
        <f>(K12*F12)</f>
        <v>1129.1300000000001</v>
      </c>
      <c r="F12" s="56">
        <v>1</v>
      </c>
      <c r="G12" s="3">
        <f>(K12*H12)</f>
        <v>0</v>
      </c>
      <c r="H12" s="56">
        <v>0</v>
      </c>
      <c r="I12" s="188">
        <f>(K12*J12)</f>
        <v>0</v>
      </c>
      <c r="J12" s="56">
        <v>0</v>
      </c>
      <c r="K12" s="3">
        <f>'Orçamento '!F11</f>
        <v>1129.1300000000001</v>
      </c>
      <c r="L12" s="57">
        <f>K12*$L$17/$K$17</f>
        <v>0.9628930607366335</v>
      </c>
    </row>
    <row r="13" spans="1:13" x14ac:dyDescent="0.25">
      <c r="A13" s="59">
        <v>2</v>
      </c>
      <c r="B13" s="105" t="str">
        <f>'Orçamento '!B13</f>
        <v>TERRAPLANAGEM</v>
      </c>
      <c r="C13" s="105"/>
      <c r="D13" s="140"/>
      <c r="E13" s="4">
        <f>(K13*F13)</f>
        <v>11563.5</v>
      </c>
      <c r="F13" s="6">
        <v>1</v>
      </c>
      <c r="G13" s="4">
        <f>(K13*H13)</f>
        <v>0</v>
      </c>
      <c r="H13" s="6">
        <v>0</v>
      </c>
      <c r="I13" s="190">
        <f t="shared" ref="I13:I16" si="0">(K13*J13)</f>
        <v>0</v>
      </c>
      <c r="J13" s="6">
        <v>0</v>
      </c>
      <c r="K13" s="4">
        <f>'Orçamento '!F16</f>
        <v>11563.5</v>
      </c>
      <c r="L13" s="7">
        <f>K13*$L$17/$K$17</f>
        <v>9.861055775533428</v>
      </c>
      <c r="M13" s="1"/>
    </row>
    <row r="14" spans="1:13" x14ac:dyDescent="0.25">
      <c r="A14" s="59">
        <v>3</v>
      </c>
      <c r="B14" s="140" t="str">
        <f>'Orçamento '!B18:G18</f>
        <v>PAVIMENTAÇÃO PRIMEIRA ETAPA</v>
      </c>
      <c r="C14" s="141"/>
      <c r="D14" s="142"/>
      <c r="E14" s="4">
        <f>(K14*F14)</f>
        <v>23370.57</v>
      </c>
      <c r="F14" s="6">
        <v>1</v>
      </c>
      <c r="G14" s="4">
        <f>(K14*H14)</f>
        <v>0</v>
      </c>
      <c r="H14" s="6">
        <v>0</v>
      </c>
      <c r="I14" s="190">
        <f t="shared" si="0"/>
        <v>0</v>
      </c>
      <c r="J14" s="6">
        <v>0</v>
      </c>
      <c r="K14" s="4">
        <f>'Orçamento '!F21</f>
        <v>23370.57</v>
      </c>
      <c r="L14" s="7">
        <f>K14*$L$17/$K$17</f>
        <v>19.929821790635039</v>
      </c>
      <c r="M14" s="1"/>
    </row>
    <row r="15" spans="1:13" x14ac:dyDescent="0.25">
      <c r="A15" s="83">
        <v>4</v>
      </c>
      <c r="B15" s="140" t="str">
        <f>'Orçamento '!B23:G23</f>
        <v>PAVIMENTAÇÃO SEGUNDA ETAPA</v>
      </c>
      <c r="C15" s="141"/>
      <c r="D15" s="142"/>
      <c r="E15" s="4">
        <f t="shared" ref="E15:E16" si="1">(K15*F15)</f>
        <v>0</v>
      </c>
      <c r="F15" s="6">
        <v>0</v>
      </c>
      <c r="G15" s="4">
        <f>(K15*H15)</f>
        <v>80082.45</v>
      </c>
      <c r="H15" s="6">
        <v>1</v>
      </c>
      <c r="I15" s="190">
        <f t="shared" si="0"/>
        <v>0</v>
      </c>
      <c r="J15" s="6">
        <v>0</v>
      </c>
      <c r="K15" s="4">
        <f>'Orçamento '!F28</f>
        <v>80082.45</v>
      </c>
      <c r="L15" s="7">
        <f t="shared" ref="L15:L16" si="2">K15*$L$17/$K$17</f>
        <v>68.292256331678729</v>
      </c>
      <c r="M15" s="1"/>
    </row>
    <row r="16" spans="1:13" ht="15.75" thickBot="1" x14ac:dyDescent="0.3">
      <c r="A16" s="83">
        <v>5</v>
      </c>
      <c r="B16" s="140" t="str">
        <f>'Orçamento '!B30:G30</f>
        <v>SINALIZAÇÃO</v>
      </c>
      <c r="C16" s="141"/>
      <c r="D16" s="142"/>
      <c r="E16" s="4">
        <f t="shared" si="1"/>
        <v>0</v>
      </c>
      <c r="F16" s="6">
        <v>0</v>
      </c>
      <c r="G16" s="4">
        <f>(K16*H16)</f>
        <v>0</v>
      </c>
      <c r="H16" s="6">
        <v>0</v>
      </c>
      <c r="I16" s="189">
        <f t="shared" si="0"/>
        <v>1118.67</v>
      </c>
      <c r="J16" s="6">
        <v>1</v>
      </c>
      <c r="K16" s="4">
        <f>'Orçamento '!F34</f>
        <v>1118.67</v>
      </c>
      <c r="L16" s="7">
        <f t="shared" si="2"/>
        <v>0.95397304141617845</v>
      </c>
    </row>
    <row r="17" spans="1:13" ht="15.75" thickBot="1" x14ac:dyDescent="0.3">
      <c r="A17" s="143"/>
      <c r="B17" s="146" t="s">
        <v>24</v>
      </c>
      <c r="C17" s="147"/>
      <c r="D17" s="148"/>
      <c r="E17" s="129">
        <f>SUM(E12:E16)</f>
        <v>36063.199999999997</v>
      </c>
      <c r="F17" s="130"/>
      <c r="G17" s="131">
        <f>SUM(G12:G16)</f>
        <v>80082.45</v>
      </c>
      <c r="H17" s="182"/>
      <c r="I17" s="131">
        <f>SUM(I12:I16)</f>
        <v>1118.67</v>
      </c>
      <c r="J17" s="132"/>
      <c r="K17" s="51">
        <f>SUM(K12:K16)</f>
        <v>117264.31999999999</v>
      </c>
      <c r="L17" s="8">
        <v>100</v>
      </c>
      <c r="M17" s="1"/>
    </row>
    <row r="18" spans="1:13" x14ac:dyDescent="0.25">
      <c r="A18" s="144"/>
      <c r="B18" s="133" t="s">
        <v>25</v>
      </c>
      <c r="C18" s="134"/>
      <c r="D18" s="135"/>
      <c r="E18" s="136">
        <f>E17</f>
        <v>36063.199999999997</v>
      </c>
      <c r="F18" s="137"/>
      <c r="G18" s="138">
        <f>E18+G17</f>
        <v>116145.65</v>
      </c>
      <c r="H18" s="183"/>
      <c r="I18" s="138">
        <f>G18+I17</f>
        <v>117264.31999999999</v>
      </c>
      <c r="J18" s="139"/>
      <c r="K18" s="113"/>
      <c r="L18" s="114"/>
    </row>
    <row r="19" spans="1:13" x14ac:dyDescent="0.25">
      <c r="A19" s="144"/>
      <c r="B19" s="117" t="s">
        <v>26</v>
      </c>
      <c r="C19" s="118"/>
      <c r="D19" s="119"/>
      <c r="E19" s="120">
        <f>(E17*100/$K$17)</f>
        <v>30.753770626905094</v>
      </c>
      <c r="F19" s="121"/>
      <c r="G19" s="120">
        <f>(G17*100/$K$17)</f>
        <v>68.292256331678729</v>
      </c>
      <c r="H19" s="184"/>
      <c r="I19" s="120">
        <f>(I17*100/$K$17)</f>
        <v>0.95397304141617845</v>
      </c>
      <c r="J19" s="121"/>
      <c r="K19" s="113"/>
      <c r="L19" s="114"/>
    </row>
    <row r="20" spans="1:13" ht="15.75" thickBot="1" x14ac:dyDescent="0.3">
      <c r="A20" s="145"/>
      <c r="B20" s="122" t="s">
        <v>19</v>
      </c>
      <c r="C20" s="123"/>
      <c r="D20" s="124"/>
      <c r="E20" s="125">
        <f>E18*100/$K$17</f>
        <v>30.753770626905094</v>
      </c>
      <c r="F20" s="126"/>
      <c r="G20" s="127">
        <f>SUM(E20+G19)</f>
        <v>99.046026958583823</v>
      </c>
      <c r="H20" s="185"/>
      <c r="I20" s="127">
        <f>SUM(G20+I19)</f>
        <v>100</v>
      </c>
      <c r="J20" s="128"/>
      <c r="K20" s="115"/>
      <c r="L20" s="116"/>
    </row>
    <row r="24" spans="1:13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5" spans="1:13" x14ac:dyDescent="0.25">
      <c r="A25" t="s">
        <v>63</v>
      </c>
      <c r="F25" t="s">
        <v>64</v>
      </c>
    </row>
    <row r="26" spans="1:13" x14ac:dyDescent="0.25">
      <c r="A26" s="112"/>
      <c r="B26" s="112"/>
      <c r="C26" s="112"/>
      <c r="D26" s="112"/>
      <c r="F26" s="112"/>
      <c r="G26" s="112"/>
      <c r="H26" s="112"/>
      <c r="I26" s="112"/>
      <c r="J26" s="112"/>
    </row>
    <row r="27" spans="1:13" x14ac:dyDescent="0.25">
      <c r="A27" s="112"/>
      <c r="B27" s="112"/>
      <c r="C27" s="112"/>
      <c r="D27" s="112"/>
      <c r="F27" s="112"/>
      <c r="G27" s="112"/>
      <c r="H27" s="112"/>
      <c r="I27" s="112"/>
      <c r="J27" s="112"/>
    </row>
  </sheetData>
  <mergeCells count="40">
    <mergeCell ref="A8:L8"/>
    <mergeCell ref="A1:L3"/>
    <mergeCell ref="B4:L4"/>
    <mergeCell ref="B5:L5"/>
    <mergeCell ref="B6:L6"/>
    <mergeCell ref="B7:L7"/>
    <mergeCell ref="A9:A11"/>
    <mergeCell ref="B9:D11"/>
    <mergeCell ref="E9:J9"/>
    <mergeCell ref="K9:L10"/>
    <mergeCell ref="E10:F10"/>
    <mergeCell ref="G10:H10"/>
    <mergeCell ref="I10:J10"/>
    <mergeCell ref="B12:D12"/>
    <mergeCell ref="B13:D13"/>
    <mergeCell ref="B14:D14"/>
    <mergeCell ref="A17:A20"/>
    <mergeCell ref="B17:D17"/>
    <mergeCell ref="B15:D15"/>
    <mergeCell ref="B16:D16"/>
    <mergeCell ref="E17:F17"/>
    <mergeCell ref="B18:D18"/>
    <mergeCell ref="E18:F18"/>
    <mergeCell ref="G17:H17"/>
    <mergeCell ref="G18:H18"/>
    <mergeCell ref="I17:J17"/>
    <mergeCell ref="I18:J18"/>
    <mergeCell ref="A26:D26"/>
    <mergeCell ref="F26:J26"/>
    <mergeCell ref="A27:D27"/>
    <mergeCell ref="F27:J27"/>
    <mergeCell ref="K18:L20"/>
    <mergeCell ref="B19:D19"/>
    <mergeCell ref="E19:F19"/>
    <mergeCell ref="B20:D20"/>
    <mergeCell ref="E20:F20"/>
    <mergeCell ref="G19:H19"/>
    <mergeCell ref="G20:H20"/>
    <mergeCell ref="I19:J19"/>
    <mergeCell ref="I20:J20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5" customWidth="1"/>
    <col min="2" max="2" width="46.5703125" style="15" customWidth="1"/>
    <col min="3" max="3" width="9.140625" style="15"/>
    <col min="4" max="4" width="12.7109375" style="15" customWidth="1"/>
    <col min="5" max="5" width="15" style="15" customWidth="1"/>
    <col min="6" max="6" width="12.140625" style="15" customWidth="1"/>
    <col min="7" max="7" width="15.85546875" style="15" customWidth="1"/>
    <col min="8" max="16384" width="9.140625" style="15"/>
  </cols>
  <sheetData>
    <row r="1" spans="1:8" ht="31.5" customHeight="1" thickBot="1" x14ac:dyDescent="0.25">
      <c r="A1" s="99" t="s">
        <v>0</v>
      </c>
      <c r="B1" s="100"/>
      <c r="C1" s="100"/>
      <c r="D1" s="100"/>
      <c r="E1" s="100"/>
      <c r="F1" s="100"/>
      <c r="G1" s="101"/>
    </row>
    <row r="2" spans="1:8" ht="13.5" thickBot="1" x14ac:dyDescent="0.25">
      <c r="A2" s="102"/>
      <c r="B2" s="103"/>
      <c r="C2" s="103"/>
      <c r="D2" s="103"/>
      <c r="E2" s="103"/>
      <c r="F2" s="103"/>
      <c r="G2" s="103"/>
    </row>
    <row r="3" spans="1:8" ht="13.5" thickBot="1" x14ac:dyDescent="0.25">
      <c r="A3" s="11" t="s">
        <v>20</v>
      </c>
      <c r="B3" s="173" t="s">
        <v>51</v>
      </c>
      <c r="C3" s="173"/>
      <c r="D3" s="173"/>
      <c r="E3" s="173"/>
      <c r="F3" s="173"/>
      <c r="G3" s="174"/>
      <c r="H3" s="2"/>
    </row>
    <row r="4" spans="1:8" ht="13.5" thickBot="1" x14ac:dyDescent="0.25">
      <c r="A4" s="13" t="s">
        <v>1</v>
      </c>
      <c r="B4" s="106" t="s">
        <v>52</v>
      </c>
      <c r="C4" s="107"/>
      <c r="D4" s="107"/>
      <c r="E4" s="107"/>
      <c r="F4" s="107"/>
      <c r="G4" s="108"/>
    </row>
    <row r="5" spans="1:8" ht="13.5" thickBot="1" x14ac:dyDescent="0.25">
      <c r="A5" s="13" t="s">
        <v>2</v>
      </c>
      <c r="B5" s="109">
        <f>F32</f>
        <v>0</v>
      </c>
      <c r="C5" s="110"/>
      <c r="D5" s="110"/>
      <c r="E5" s="110"/>
      <c r="F5" s="110"/>
      <c r="G5" s="111"/>
    </row>
    <row r="6" spans="1:8" ht="13.5" thickBot="1" x14ac:dyDescent="0.25">
      <c r="A6" s="12" t="s">
        <v>3</v>
      </c>
      <c r="B6" s="93">
        <v>0.2056</v>
      </c>
      <c r="C6" s="94"/>
      <c r="D6" s="94"/>
      <c r="E6" s="94"/>
      <c r="F6" s="94"/>
      <c r="G6" s="95"/>
    </row>
    <row r="7" spans="1:8" ht="13.5" thickBot="1" x14ac:dyDescent="0.25">
      <c r="A7" s="96"/>
      <c r="B7" s="97"/>
      <c r="C7" s="97"/>
      <c r="D7" s="97"/>
      <c r="E7" s="97"/>
      <c r="F7" s="97"/>
      <c r="G7" s="97"/>
    </row>
    <row r="8" spans="1:8" ht="13.5" thickBot="1" x14ac:dyDescent="0.25">
      <c r="A8" s="16" t="s">
        <v>11</v>
      </c>
      <c r="B8" s="17" t="s">
        <v>27</v>
      </c>
      <c r="C8" s="18" t="s">
        <v>4</v>
      </c>
      <c r="D8" s="18" t="s">
        <v>28</v>
      </c>
      <c r="E8" s="18" t="s">
        <v>29</v>
      </c>
      <c r="F8" s="18" t="s">
        <v>30</v>
      </c>
      <c r="G8" s="20" t="s">
        <v>18</v>
      </c>
    </row>
    <row r="9" spans="1:8" x14ac:dyDescent="0.2">
      <c r="A9" s="21">
        <v>1</v>
      </c>
      <c r="B9" s="98" t="s">
        <v>36</v>
      </c>
      <c r="C9" s="98"/>
      <c r="D9" s="98"/>
      <c r="E9" s="98"/>
      <c r="F9" s="98"/>
      <c r="G9" s="98"/>
    </row>
    <row r="10" spans="1:8" ht="26.25" thickBot="1" x14ac:dyDescent="0.25">
      <c r="A10" s="22" t="s">
        <v>33</v>
      </c>
      <c r="B10" s="23" t="s">
        <v>37</v>
      </c>
      <c r="C10" s="37" t="s">
        <v>32</v>
      </c>
      <c r="D10" s="24">
        <v>2.88</v>
      </c>
      <c r="E10" s="25"/>
      <c r="F10" s="26">
        <f>ROUND(D10*E10,2)</f>
        <v>0</v>
      </c>
      <c r="G10" s="27" t="e">
        <f>F10*100/$F$32</f>
        <v>#DIV/0!</v>
      </c>
    </row>
    <row r="11" spans="1:8" ht="13.5" thickBot="1" x14ac:dyDescent="0.25">
      <c r="A11" s="16" t="s">
        <v>5</v>
      </c>
      <c r="B11" s="89" t="s">
        <v>34</v>
      </c>
      <c r="C11" s="89"/>
      <c r="D11" s="89"/>
      <c r="E11" s="89"/>
      <c r="F11" s="28">
        <f>SUM(F10:F10)</f>
        <v>0</v>
      </c>
      <c r="G11" s="29" t="e">
        <f>F11*G32/F32</f>
        <v>#DIV/0!</v>
      </c>
    </row>
    <row r="12" spans="1:8" ht="13.5" thickBot="1" x14ac:dyDescent="0.25">
      <c r="A12" s="90"/>
      <c r="B12" s="90"/>
      <c r="C12" s="90"/>
      <c r="D12" s="90"/>
      <c r="E12" s="90"/>
      <c r="F12" s="90"/>
      <c r="G12" s="90"/>
    </row>
    <row r="13" spans="1:8" ht="13.5" thickBot="1" x14ac:dyDescent="0.25">
      <c r="A13" s="30">
        <v>2</v>
      </c>
      <c r="B13" s="91" t="s">
        <v>35</v>
      </c>
      <c r="C13" s="91"/>
      <c r="D13" s="91"/>
      <c r="E13" s="91"/>
      <c r="F13" s="91"/>
      <c r="G13" s="92"/>
    </row>
    <row r="14" spans="1:8" ht="51" x14ac:dyDescent="0.2">
      <c r="A14" s="31" t="s">
        <v>6</v>
      </c>
      <c r="B14" s="48" t="s">
        <v>55</v>
      </c>
      <c r="C14" s="47" t="s">
        <v>31</v>
      </c>
      <c r="D14" s="32">
        <v>627.75</v>
      </c>
      <c r="E14" s="33"/>
      <c r="F14" s="26">
        <f>ROUND(D14*E14,2)</f>
        <v>0</v>
      </c>
      <c r="G14" s="34" t="e">
        <f t="shared" ref="G14:G19" si="0">F14*100/$F$32</f>
        <v>#DIV/0!</v>
      </c>
    </row>
    <row r="15" spans="1:8" ht="25.5" x14ac:dyDescent="0.2">
      <c r="A15" s="31" t="s">
        <v>7</v>
      </c>
      <c r="B15" s="48" t="s">
        <v>53</v>
      </c>
      <c r="C15" s="47" t="s">
        <v>61</v>
      </c>
      <c r="D15" s="32">
        <v>29441.48</v>
      </c>
      <c r="E15" s="33"/>
      <c r="F15" s="26">
        <f>ROUND(D15*E15,2)</f>
        <v>0</v>
      </c>
      <c r="G15" s="34" t="e">
        <f t="shared" si="0"/>
        <v>#DIV/0!</v>
      </c>
    </row>
    <row r="16" spans="1:8" ht="25.5" x14ac:dyDescent="0.2">
      <c r="A16" s="31" t="s">
        <v>21</v>
      </c>
      <c r="B16" s="48" t="s">
        <v>42</v>
      </c>
      <c r="C16" s="37" t="s">
        <v>32</v>
      </c>
      <c r="D16" s="32">
        <v>4050</v>
      </c>
      <c r="E16" s="33"/>
      <c r="F16" s="26">
        <f>ROUND(D16*E16,2)</f>
        <v>0</v>
      </c>
      <c r="G16" s="34" t="e">
        <f t="shared" si="0"/>
        <v>#DIV/0!</v>
      </c>
    </row>
    <row r="17" spans="1:8" x14ac:dyDescent="0.2">
      <c r="A17" s="31" t="s">
        <v>38</v>
      </c>
      <c r="B17" s="48" t="s">
        <v>43</v>
      </c>
      <c r="C17" s="37" t="s">
        <v>32</v>
      </c>
      <c r="D17" s="32">
        <v>4050</v>
      </c>
      <c r="E17" s="33"/>
      <c r="F17" s="26">
        <f>ROUND(D17*E17,2)</f>
        <v>0</v>
      </c>
      <c r="G17" s="34" t="e">
        <f t="shared" si="0"/>
        <v>#DIV/0!</v>
      </c>
    </row>
    <row r="18" spans="1:8" ht="51" x14ac:dyDescent="0.2">
      <c r="A18" s="31" t="s">
        <v>39</v>
      </c>
      <c r="B18" s="48" t="s">
        <v>56</v>
      </c>
      <c r="C18" s="47" t="s">
        <v>31</v>
      </c>
      <c r="D18" s="32">
        <v>162</v>
      </c>
      <c r="E18" s="33"/>
      <c r="F18" s="26">
        <f t="shared" ref="F18:F19" si="1">ROUND(D18*E18,2)</f>
        <v>0</v>
      </c>
      <c r="G18" s="34" t="e">
        <f t="shared" si="0"/>
        <v>#DIV/0!</v>
      </c>
    </row>
    <row r="19" spans="1:8" ht="39" thickBot="1" x14ac:dyDescent="0.25">
      <c r="A19" s="31" t="s">
        <v>40</v>
      </c>
      <c r="B19" s="48" t="s">
        <v>54</v>
      </c>
      <c r="C19" s="47" t="s">
        <v>61</v>
      </c>
      <c r="D19" s="32">
        <v>7597.8</v>
      </c>
      <c r="E19" s="33"/>
      <c r="F19" s="26">
        <f t="shared" si="1"/>
        <v>0</v>
      </c>
      <c r="G19" s="34" t="e">
        <f t="shared" si="0"/>
        <v>#DIV/0!</v>
      </c>
    </row>
    <row r="20" spans="1:8" ht="15.75" customHeight="1" thickBot="1" x14ac:dyDescent="0.25">
      <c r="A20" s="16" t="s">
        <v>41</v>
      </c>
      <c r="B20" s="89" t="s">
        <v>34</v>
      </c>
      <c r="C20" s="89"/>
      <c r="D20" s="89"/>
      <c r="E20" s="89"/>
      <c r="F20" s="28">
        <f>SUM(F14:F19)</f>
        <v>0</v>
      </c>
      <c r="G20" s="29" t="e">
        <f>F20*100/F32</f>
        <v>#DIV/0!</v>
      </c>
    </row>
    <row r="21" spans="1:8" ht="13.5" thickBot="1" x14ac:dyDescent="0.25">
      <c r="A21" s="90"/>
      <c r="B21" s="90"/>
      <c r="C21" s="90"/>
      <c r="D21" s="90"/>
      <c r="E21" s="90"/>
      <c r="F21" s="90"/>
      <c r="G21" s="90"/>
    </row>
    <row r="22" spans="1:8" ht="13.5" thickBot="1" x14ac:dyDescent="0.25">
      <c r="A22" s="30">
        <v>3</v>
      </c>
      <c r="B22" s="91" t="s">
        <v>44</v>
      </c>
      <c r="C22" s="91"/>
      <c r="D22" s="91"/>
      <c r="E22" s="91"/>
      <c r="F22" s="91"/>
      <c r="G22" s="92"/>
    </row>
    <row r="23" spans="1:8" ht="38.25" x14ac:dyDescent="0.2">
      <c r="A23" s="36" t="s">
        <v>8</v>
      </c>
      <c r="B23" s="49" t="s">
        <v>57</v>
      </c>
      <c r="C23" s="37" t="s">
        <v>32</v>
      </c>
      <c r="D23" s="38">
        <v>129.6</v>
      </c>
      <c r="E23" s="38"/>
      <c r="F23" s="26">
        <f>ROUND(D23*E23,2)</f>
        <v>0</v>
      </c>
      <c r="G23" s="27" t="e">
        <f t="shared" ref="G23:G27" si="2">F23*100/$F$32</f>
        <v>#DIV/0!</v>
      </c>
    </row>
    <row r="24" spans="1:8" ht="38.25" x14ac:dyDescent="0.2">
      <c r="A24" s="36" t="s">
        <v>9</v>
      </c>
      <c r="B24" s="49" t="s">
        <v>57</v>
      </c>
      <c r="C24" s="37" t="s">
        <v>32</v>
      </c>
      <c r="D24" s="39">
        <v>112.59</v>
      </c>
      <c r="E24" s="38"/>
      <c r="F24" s="26">
        <f t="shared" ref="F24:F29" si="3">ROUND(D24*E24,2)</f>
        <v>0</v>
      </c>
      <c r="G24" s="27" t="e">
        <f t="shared" si="2"/>
        <v>#DIV/0!</v>
      </c>
    </row>
    <row r="25" spans="1:8" ht="25.5" x14ac:dyDescent="0.2">
      <c r="A25" s="35" t="s">
        <v>22</v>
      </c>
      <c r="B25" s="50" t="s">
        <v>58</v>
      </c>
      <c r="C25" s="37" t="s">
        <v>32</v>
      </c>
      <c r="D25" s="24">
        <v>7.56</v>
      </c>
      <c r="E25" s="40"/>
      <c r="F25" s="26">
        <f t="shared" si="3"/>
        <v>0</v>
      </c>
      <c r="G25" s="27" t="e">
        <f t="shared" si="2"/>
        <v>#DIV/0!</v>
      </c>
    </row>
    <row r="26" spans="1:8" ht="25.5" x14ac:dyDescent="0.2">
      <c r="A26" s="36" t="s">
        <v>45</v>
      </c>
      <c r="B26" s="50" t="s">
        <v>50</v>
      </c>
      <c r="C26" s="22" t="s">
        <v>60</v>
      </c>
      <c r="D26" s="24">
        <v>190</v>
      </c>
      <c r="E26" s="40"/>
      <c r="F26" s="26">
        <f t="shared" si="3"/>
        <v>0</v>
      </c>
      <c r="G26" s="27" t="e">
        <f t="shared" si="2"/>
        <v>#DIV/0!</v>
      </c>
    </row>
    <row r="27" spans="1:8" ht="38.25" x14ac:dyDescent="0.2">
      <c r="A27" s="36" t="s">
        <v>46</v>
      </c>
      <c r="B27" s="50" t="s">
        <v>49</v>
      </c>
      <c r="C27" s="22" t="s">
        <v>60</v>
      </c>
      <c r="D27" s="24">
        <v>4</v>
      </c>
      <c r="E27" s="40"/>
      <c r="F27" s="26">
        <f t="shared" si="3"/>
        <v>0</v>
      </c>
      <c r="G27" s="27" t="e">
        <f t="shared" si="2"/>
        <v>#DIV/0!</v>
      </c>
    </row>
    <row r="28" spans="1:8" ht="38.25" x14ac:dyDescent="0.2">
      <c r="A28" s="35" t="s">
        <v>47</v>
      </c>
      <c r="B28" s="49" t="s">
        <v>59</v>
      </c>
      <c r="C28" s="22" t="s">
        <v>60</v>
      </c>
      <c r="D28" s="39">
        <v>6</v>
      </c>
      <c r="E28" s="38"/>
      <c r="F28" s="26">
        <f t="shared" si="3"/>
        <v>0</v>
      </c>
      <c r="G28" s="55" t="e">
        <f>F28*100/$F$32</f>
        <v>#DIV/0!</v>
      </c>
    </row>
    <row r="29" spans="1:8" ht="39" thickBot="1" x14ac:dyDescent="0.25">
      <c r="A29" s="36" t="s">
        <v>48</v>
      </c>
      <c r="B29" s="52" t="s">
        <v>62</v>
      </c>
      <c r="C29" s="22" t="s">
        <v>60</v>
      </c>
      <c r="D29" s="53">
        <v>1</v>
      </c>
      <c r="E29" s="54"/>
      <c r="F29" s="26">
        <f t="shared" si="3"/>
        <v>0</v>
      </c>
      <c r="G29" s="55" t="e">
        <f>F29*100/$F$32</f>
        <v>#DIV/0!</v>
      </c>
    </row>
    <row r="30" spans="1:8" ht="13.5" thickBot="1" x14ac:dyDescent="0.25">
      <c r="A30" s="16" t="s">
        <v>48</v>
      </c>
      <c r="B30" s="89" t="s">
        <v>34</v>
      </c>
      <c r="C30" s="89"/>
      <c r="D30" s="89"/>
      <c r="E30" s="89"/>
      <c r="F30" s="28">
        <f>SUM(F23:F29)</f>
        <v>0</v>
      </c>
      <c r="G30" s="29" t="e">
        <f>F30*100/$F$32</f>
        <v>#DIV/0!</v>
      </c>
    </row>
    <row r="31" spans="1:8" ht="19.5" customHeight="1" thickBot="1" x14ac:dyDescent="0.25">
      <c r="A31" s="90"/>
      <c r="B31" s="90"/>
      <c r="C31" s="90"/>
      <c r="D31" s="90"/>
      <c r="E31" s="90"/>
      <c r="F31" s="90"/>
      <c r="G31" s="90"/>
    </row>
    <row r="32" spans="1:8" ht="13.5" thickBot="1" x14ac:dyDescent="0.25">
      <c r="A32" s="171" t="s">
        <v>23</v>
      </c>
      <c r="B32" s="172"/>
      <c r="C32" s="172"/>
      <c r="D32" s="172"/>
      <c r="E32" s="172"/>
      <c r="F32" s="19">
        <f>SUM(F30+F20+F11)</f>
        <v>0</v>
      </c>
      <c r="G32" s="41" t="e">
        <f>F32*100/$F$32</f>
        <v>#DIV/0!</v>
      </c>
      <c r="H32" s="42"/>
    </row>
    <row r="33" spans="1:7" x14ac:dyDescent="0.2">
      <c r="A33" s="43"/>
      <c r="B33" s="44"/>
      <c r="C33" s="44"/>
      <c r="D33" s="44"/>
      <c r="E33" s="44"/>
      <c r="F33" s="45"/>
      <c r="G33" s="46"/>
    </row>
    <row r="34" spans="1:7" x14ac:dyDescent="0.2">
      <c r="A34" s="45"/>
      <c r="B34" s="45"/>
      <c r="C34" s="45"/>
      <c r="D34" s="45"/>
      <c r="E34" s="45"/>
      <c r="F34" s="45"/>
      <c r="G34" s="46"/>
    </row>
    <row r="35" spans="1:7" x14ac:dyDescent="0.2">
      <c r="A35" s="45"/>
      <c r="B35" s="45"/>
      <c r="C35" s="45"/>
      <c r="D35" s="45"/>
      <c r="E35" s="45"/>
      <c r="F35" s="45"/>
      <c r="G35" s="46"/>
    </row>
    <row r="36" spans="1:7" x14ac:dyDescent="0.2">
      <c r="A36" s="45"/>
      <c r="B36" s="45"/>
      <c r="C36" s="45"/>
      <c r="D36" s="45"/>
      <c r="E36" s="45"/>
      <c r="F36" s="45"/>
      <c r="G36" s="46"/>
    </row>
    <row r="37" spans="1:7" ht="15.75" customHeight="1" x14ac:dyDescent="0.2">
      <c r="A37" s="46"/>
      <c r="B37" s="46"/>
      <c r="C37" s="46"/>
      <c r="D37" s="46"/>
      <c r="E37" s="46"/>
      <c r="F37" s="46"/>
      <c r="G37" s="46"/>
    </row>
    <row r="38" spans="1:7" ht="15.75" customHeight="1" x14ac:dyDescent="0.2">
      <c r="A38" s="46"/>
      <c r="B38" s="46"/>
      <c r="C38" s="46"/>
      <c r="D38" s="46"/>
      <c r="E38" s="45"/>
      <c r="F38" s="46"/>
      <c r="G38" s="46"/>
    </row>
    <row r="39" spans="1:7" x14ac:dyDescent="0.2">
      <c r="A39" s="46"/>
      <c r="B39" s="46"/>
      <c r="C39" s="46"/>
      <c r="D39" s="46"/>
      <c r="E39" s="46"/>
      <c r="F39" s="46"/>
      <c r="G39" s="46"/>
    </row>
    <row r="40" spans="1:7" x14ac:dyDescent="0.2">
      <c r="A40" s="46"/>
      <c r="B40" s="46"/>
      <c r="C40" s="46"/>
      <c r="D40" s="46"/>
      <c r="E40" s="46"/>
      <c r="F40" s="46"/>
      <c r="G40" s="46"/>
    </row>
    <row r="41" spans="1:7" x14ac:dyDescent="0.2">
      <c r="A41" s="46"/>
      <c r="B41" s="46"/>
      <c r="C41" s="46"/>
      <c r="D41" s="46"/>
      <c r="E41" s="46"/>
      <c r="F41" s="46"/>
      <c r="G41" s="46"/>
    </row>
    <row r="42" spans="1:7" x14ac:dyDescent="0.2">
      <c r="A42" s="46"/>
      <c r="B42" s="46"/>
      <c r="C42" s="46"/>
      <c r="D42" s="46"/>
      <c r="E42" s="46"/>
      <c r="F42" s="46"/>
      <c r="G42" s="46"/>
    </row>
    <row r="43" spans="1:7" x14ac:dyDescent="0.2">
      <c r="A43" s="46"/>
      <c r="B43" s="46"/>
      <c r="C43" s="46"/>
      <c r="D43" s="46"/>
      <c r="E43" s="46"/>
      <c r="F43" s="46"/>
      <c r="G43" s="46"/>
    </row>
    <row r="44" spans="1:7" x14ac:dyDescent="0.2">
      <c r="A44" s="46"/>
      <c r="B44" s="46"/>
      <c r="C44" s="46"/>
      <c r="D44" s="46"/>
      <c r="E44" s="46"/>
      <c r="F44" s="46"/>
      <c r="G44" s="46"/>
    </row>
    <row r="45" spans="1:7" x14ac:dyDescent="0.2">
      <c r="A45" s="46"/>
      <c r="B45" s="46"/>
      <c r="C45" s="46"/>
      <c r="D45" s="46"/>
      <c r="E45" s="46"/>
      <c r="F45" s="46"/>
      <c r="G45" s="46"/>
    </row>
    <row r="46" spans="1:7" x14ac:dyDescent="0.2">
      <c r="A46" s="46"/>
      <c r="B46" s="46"/>
      <c r="C46" s="46"/>
      <c r="D46" s="46"/>
      <c r="E46" s="46"/>
      <c r="F46" s="46"/>
      <c r="G46" s="46"/>
    </row>
    <row r="47" spans="1:7" x14ac:dyDescent="0.2">
      <c r="A47" s="46"/>
      <c r="B47" s="46"/>
      <c r="C47" s="46"/>
      <c r="D47" s="46"/>
      <c r="E47" s="46"/>
      <c r="F47" s="46"/>
      <c r="G47" s="46"/>
    </row>
    <row r="48" spans="1:7" x14ac:dyDescent="0.2">
      <c r="A48" s="46"/>
      <c r="B48" s="46"/>
      <c r="C48" s="46"/>
      <c r="D48" s="46"/>
      <c r="E48" s="46"/>
      <c r="F48" s="46"/>
      <c r="G48" s="46"/>
    </row>
  </sheetData>
  <mergeCells count="17"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  <mergeCell ref="B4:G4"/>
    <mergeCell ref="B5:G5"/>
    <mergeCell ref="B6:G6"/>
    <mergeCell ref="A32:E32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2020-07-10T11:40:26Z</cp:lastPrinted>
  <dcterms:created xsi:type="dcterms:W3CDTF">2015-12-07T12:00:04Z</dcterms:created>
  <dcterms:modified xsi:type="dcterms:W3CDTF">2021-08-25T14:47:56Z</dcterms:modified>
</cp:coreProperties>
</file>