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Editais\Editais 2020\1 - Prefeitura\Processo nº 22-2020 - Pavimentação Estrada Municipal Rio do Meio (Estaca 90 + 130)\"/>
    </mc:Choice>
  </mc:AlternateContent>
  <bookViews>
    <workbookView xWindow="-120" yWindow="-120" windowWidth="29040" windowHeight="15840"/>
  </bookViews>
  <sheets>
    <sheet name="Orçamento " sheetId="3" r:id="rId1"/>
    <sheet name="Cronograma" sheetId="4" r:id="rId2"/>
    <sheet name="Orçamento" sheetId="1" state="hidden" r:id="rId3"/>
  </sheets>
  <externalReferences>
    <externalReference r:id="rId4"/>
  </externalReferences>
  <definedNames>
    <definedName name="ORÇAMENTO.BancoRef" hidden="1">Orçamento!#REF!</definedName>
    <definedName name="REFERENCIA.Descricao" hidden="1">IF(ISNUMBER(Orçamento!$AE1),OFFSET(INDIRECT(ORÇAMENTO.BancoRef),Orçamento!$AE1-1,3,1),Orçamento!$AE1)</definedName>
    <definedName name="REFERENCIA.Unidade" hidden="1">IF(ISNUMBER(Orçamento!$AE1),OFFSET(INDIRECT(ORÇAMENTO.BancoRef),Orçamento!$AE1-1,4,1),"-")</definedName>
    <definedName name="TIPOORCAMENTO" hidden="1">IF(VALUE([1]MENU!$O$3)=2,"Licitado","Proposto")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2" i="3" l="1"/>
  <c r="F33" i="3"/>
  <c r="F34" i="3"/>
  <c r="F35" i="3"/>
  <c r="F36" i="3"/>
  <c r="F37" i="3"/>
  <c r="F38" i="3"/>
  <c r="F31" i="3"/>
  <c r="F25" i="3"/>
  <c r="F26" i="3"/>
  <c r="F27" i="3"/>
  <c r="F24" i="3"/>
  <c r="F15" i="3"/>
  <c r="F16" i="3"/>
  <c r="F17" i="3"/>
  <c r="F18" i="3"/>
  <c r="F19" i="3"/>
  <c r="F20" i="3"/>
  <c r="F14" i="3"/>
  <c r="B14" i="4"/>
  <c r="F10" i="3" l="1"/>
  <c r="B15" i="4"/>
  <c r="B13" i="4"/>
  <c r="B12" i="4"/>
  <c r="B7" i="4"/>
  <c r="B5" i="4"/>
  <c r="B4" i="4"/>
  <c r="F21" i="3" l="1"/>
  <c r="F28" i="3"/>
  <c r="F39" i="3"/>
  <c r="F11" i="3"/>
  <c r="I12" i="4" s="1"/>
  <c r="F24" i="1"/>
  <c r="F25" i="1"/>
  <c r="F26" i="1"/>
  <c r="F27" i="1"/>
  <c r="F28" i="1"/>
  <c r="F29" i="1"/>
  <c r="F23" i="1"/>
  <c r="F17" i="1"/>
  <c r="F16" i="1"/>
  <c r="F15" i="1"/>
  <c r="F18" i="1"/>
  <c r="F19" i="1"/>
  <c r="F14" i="1"/>
  <c r="F10" i="1"/>
  <c r="F41" i="3" l="1"/>
  <c r="G37" i="3" s="1"/>
  <c r="I14" i="4"/>
  <c r="I15" i="4"/>
  <c r="I13" i="4"/>
  <c r="G21" i="3" l="1"/>
  <c r="G26" i="3"/>
  <c r="G28" i="3"/>
  <c r="G13" i="4"/>
  <c r="E13" i="4"/>
  <c r="G18" i="3"/>
  <c r="B5" i="3"/>
  <c r="B6" i="4" s="1"/>
  <c r="G41" i="3"/>
  <c r="G11" i="3" s="1"/>
  <c r="G38" i="3"/>
  <c r="G33" i="3"/>
  <c r="G14" i="3"/>
  <c r="G19" i="3"/>
  <c r="G15" i="3"/>
  <c r="G25" i="3"/>
  <c r="G32" i="3"/>
  <c r="G17" i="3"/>
  <c r="G24" i="3"/>
  <c r="G36" i="3"/>
  <c r="G34" i="3"/>
  <c r="G35" i="3"/>
  <c r="G20" i="3"/>
  <c r="G10" i="3"/>
  <c r="G16" i="3"/>
  <c r="G27" i="3"/>
  <c r="G31" i="3"/>
  <c r="G39" i="3"/>
  <c r="E15" i="4"/>
  <c r="G15" i="4"/>
  <c r="E14" i="4"/>
  <c r="G14" i="4"/>
  <c r="G12" i="4"/>
  <c r="E12" i="4"/>
  <c r="I16" i="4"/>
  <c r="J13" i="4" s="1"/>
  <c r="F30" i="1"/>
  <c r="E16" i="4" l="1"/>
  <c r="E18" i="4" s="1"/>
  <c r="J12" i="4"/>
  <c r="J14" i="4"/>
  <c r="J15" i="4"/>
  <c r="G16" i="4"/>
  <c r="G18" i="4" s="1"/>
  <c r="E17" i="4" l="1"/>
  <c r="G17" i="4" s="1"/>
  <c r="E19" i="4" l="1"/>
  <c r="G19" i="4" s="1"/>
  <c r="F11" i="1"/>
  <c r="F20" i="1" l="1"/>
  <c r="F32" i="1" l="1"/>
  <c r="G20" i="1" s="1"/>
  <c r="G10" i="1" l="1"/>
  <c r="G23" i="1"/>
  <c r="G32" i="1"/>
  <c r="G11" i="1" s="1"/>
  <c r="G16" i="1"/>
  <c r="G15" i="1"/>
  <c r="G14" i="1"/>
  <c r="G25" i="1"/>
  <c r="G17" i="1"/>
  <c r="G24" i="1"/>
  <c r="G19" i="1"/>
  <c r="G30" i="1"/>
  <c r="G29" i="1"/>
  <c r="G28" i="1"/>
  <c r="G27" i="1"/>
  <c r="G18" i="1"/>
  <c r="G26" i="1"/>
  <c r="B5" i="1"/>
</calcChain>
</file>

<file path=xl/sharedStrings.xml><?xml version="1.0" encoding="utf-8"?>
<sst xmlns="http://schemas.openxmlformats.org/spreadsheetml/2006/main" count="178" uniqueCount="95">
  <si>
    <t xml:space="preserve">PLANILHA QUANTITATIVA E ORÇAMENTÁRIA </t>
  </si>
  <si>
    <t>LOCAL:</t>
  </si>
  <si>
    <t>Valor Total:</t>
  </si>
  <si>
    <t>Valor do BDI:</t>
  </si>
  <si>
    <t>Unidade</t>
  </si>
  <si>
    <t>1.2</t>
  </si>
  <si>
    <t>2.1</t>
  </si>
  <si>
    <t>2.2</t>
  </si>
  <si>
    <t>3.1</t>
  </si>
  <si>
    <t>3.2</t>
  </si>
  <si>
    <t>CRONOGRAMA FÍSICO FINANCEIRO</t>
  </si>
  <si>
    <t>ITEM</t>
  </si>
  <si>
    <t>DISCRIMINAÇÃO</t>
  </si>
  <si>
    <t>PERÍODO</t>
  </si>
  <si>
    <t>TOTAL</t>
  </si>
  <si>
    <t>MÊS 01</t>
  </si>
  <si>
    <t>MÊS 02</t>
  </si>
  <si>
    <t>R$</t>
  </si>
  <si>
    <t>%</t>
  </si>
  <si>
    <t>SOMATÓRIO ACUMULADO %</t>
  </si>
  <si>
    <t>OBRA:</t>
  </si>
  <si>
    <t>2.3</t>
  </si>
  <si>
    <t>3.3</t>
  </si>
  <si>
    <t>TOTAL GERAL ORÇAMENTO</t>
  </si>
  <si>
    <t>VALOR DA OBRA</t>
  </si>
  <si>
    <t xml:space="preserve">VALOR ACUMULADO </t>
  </si>
  <si>
    <t>PERCENTUAL DA OBRA</t>
  </si>
  <si>
    <t>ITENS DE SERVIÇO</t>
  </si>
  <si>
    <t xml:space="preserve">Quantidade </t>
  </si>
  <si>
    <t>Custo Unitário</t>
  </si>
  <si>
    <t>Custo total</t>
  </si>
  <si>
    <t>M³</t>
  </si>
  <si>
    <t>M²</t>
  </si>
  <si>
    <t>1.1</t>
  </si>
  <si>
    <t>TOTAL DO ITEM</t>
  </si>
  <si>
    <t>PAVIMENTAÇÃO</t>
  </si>
  <si>
    <t>SERVIÇOS PRELIMINARES</t>
  </si>
  <si>
    <t>PLACA DE OBRA EM CHAPA DE AÇO GALVANIZADO</t>
  </si>
  <si>
    <t>2.4</t>
  </si>
  <si>
    <t>2.5</t>
  </si>
  <si>
    <t>2.6</t>
  </si>
  <si>
    <t>2.7</t>
  </si>
  <si>
    <t>IMPRIMAÇÃO COM EMULSÃO ASFALTICA (EAI) ‐ REF. COD. SINAPI 96401</t>
  </si>
  <si>
    <t>PINTURA DE LIGACAO COM EMULSAO RR-2C</t>
  </si>
  <si>
    <t>SINALIZAÇÃO HORIZONTAL E VERTICAL</t>
  </si>
  <si>
    <t>3.4</t>
  </si>
  <si>
    <t>3.5</t>
  </si>
  <si>
    <t>3.6</t>
  </si>
  <si>
    <t>3.7</t>
  </si>
  <si>
    <t>FORNECIMENTO E IMPLANTAÇÃO DE SUPORTE METÁLICO GALVANIZADO PARA PLACA DE ADVERTÊNCIA - LADO DE 0,80 M</t>
  </si>
  <si>
    <t>TACHA REFLETIVA BIDIRECIONAL - FORNECIMENTO E COLOCAÇÃO</t>
  </si>
  <si>
    <t>CONTRATAÇÃO DE OBRA DE PAVIMENTAÇÃO ASFÁLTICA, DRENAGEM PLUVIAL E SINALIZAÇÃO NA ESTRADA GERAL SANGA DAS PEDRAS</t>
  </si>
  <si>
    <t xml:space="preserve">ESTRADA GERAL SANGA DAS PEDRAS ‐ MORRO GRANDE/SC </t>
  </si>
  <si>
    <t>TRANSPORTE COMERCIAL DE BRITA - DMT=46,2KM</t>
  </si>
  <si>
    <t>TRANSPORTE COM CAMINHÃO BASCULANTE 10 M3 DE MASSA ASFALTICA PARA PAVIMENTAÇÃO URBANA - DMT=46,2KM</t>
  </si>
  <si>
    <t>EXECUÇÃO E COMPACTAÇÃO DE BASE E OU SUB BASE PARA PAVIMENTAÇÃO DE BRITA GRADUADA SIMPLES - EXCLUSIVE CARGA E TRANSPORTE. AF_11/2019</t>
  </si>
  <si>
    <t>EXECUÇÃO DE PAVIMENTO COM APLICAÇÃO DE CONCRETO ASFÁLTICO, CAMADA DE ROLAMENTO - EXCLUSIVE CARGA E TRANSPORTE. AF_11/2019</t>
  </si>
  <si>
    <t>SINALIZACAO HORIZONTAL COM TINTA RETRORREFLETIVA A BASE DE RESINA ACRILICA COM MICROESFERAS DE VIDRO</t>
  </si>
  <si>
    <t>FORNECIMENTO E IMPLANTAÇÃO DE PLACA EM AÇO - PELÍCULA I + III</t>
  </si>
  <si>
    <t>FORNECIMENTO E IMPLANTAÇÃO DE SUPORTE METÁLICO GALVANIZADO PARA PLACA DE REGULAMENTAÇÃO - D = 0,80 M</t>
  </si>
  <si>
    <t>UN</t>
  </si>
  <si>
    <t>M³XKM</t>
  </si>
  <si>
    <t>FORNECIMENTO E IMPLANTAÇÃO DE SUPORTE METÁLICO GALVANIZADO
PARA PLACAS - 2,00 X 1,00 M</t>
  </si>
  <si>
    <t xml:space="preserve">ESTRADA GERAL RIO DO MEIO ‐ MORRO GRANDE/SC </t>
  </si>
  <si>
    <t>M3</t>
  </si>
  <si>
    <t>M3XKM</t>
  </si>
  <si>
    <t>TRANSPORTE COM CAMINHÃO BASCULANTE 10 M3 DE MASSA ASFALTICA PARA PAVIMENTAÇÃO URBANA - DMT=47,7KM</t>
  </si>
  <si>
    <t>2.8</t>
  </si>
  <si>
    <t>DRENO LONGITUDINAL PROFUNDO PARA CORTE EM SOLO - DPS 08 - TUBO DE CONCRETO PERFURADO E BRITA COMERCIAL</t>
  </si>
  <si>
    <t>M</t>
  </si>
  <si>
    <t>SARJETA TRIANGULAR DE CONCRETO - STC 03 - AREIA E BRITA COMERCIAIS</t>
  </si>
  <si>
    <t>TRANSPOSIÇÃO DE SEGMENTOS DE SARJETA - TSS 01 - AREIA E BRITA COMERCIAIS</t>
  </si>
  <si>
    <t>4.1</t>
  </si>
  <si>
    <t>4.2</t>
  </si>
  <si>
    <t>4.3</t>
  </si>
  <si>
    <t>4.4</t>
  </si>
  <si>
    <t>4.5</t>
  </si>
  <si>
    <t>4.6</t>
  </si>
  <si>
    <t>4.7</t>
  </si>
  <si>
    <t>FORNECIMENTO E IMPLANTAÇÃO DE SUPORTE METÁLICO GALVANIZADO PARA PLACAS - 2,00 X 1,00 M</t>
  </si>
  <si>
    <t>4.8</t>
  </si>
  <si>
    <t>Prefeitura Municipal de Morro Grande</t>
  </si>
  <si>
    <t>Responsável Técnico</t>
  </si>
  <si>
    <t>PLACA DE OBRA (PARA CONSTRUCAO CIVIL) EM CHAPA GALVANIZADA *N. 22*, ADESIVADA, DE *2,0 X 1,125* M</t>
  </si>
  <si>
    <t>REGULARIZAÇÃO E COMPACTAÇÃO DE SUBLEITO DE SOLO PREDOMINANTEMENTE ARGILOSO. AF_11/2019</t>
  </si>
  <si>
    <t>TRANSPORTE COMERCIAL DE BRITA -DMT=47,70KM</t>
  </si>
  <si>
    <t>IMPRIMAÇÃO COM EMULSÃO ASFALTICA (EAI) - REF. COD. SINAPI 96401</t>
  </si>
  <si>
    <t>EXECUÇÃO DE PINTURA DE LIGAÇÃO COM EMULSÃO ASFÁLTICA RR-2C. AF_11/2019</t>
  </si>
  <si>
    <t>ESCAVAÇÃO MECANIZADA DE VALA COM PROFUNDIDADE ATÉ 1,5 M (MÉDIA ENTRE MONTANTE E JUSANTE/UMA COMPOSIÇÃO POR TRECHO) COM RETROESCAVADEIRA (CAPACIDADE DA CAÇAMBA DA RETRO: 0,26
M3 / POTÊNCIA: 88 HP), LARGURA DE 0,8 M A 1,5 M, EM SOLO DE 1A CATEGORIA, LOCAISCOM BAIXO NÍVEL DE INTERFERÊNCIA. AF_01/2015</t>
  </si>
  <si>
    <t>4.9</t>
  </si>
  <si>
    <t>SINALIZACAO HORIZONTAL COM TINTA RETRORREFLETIVA A BASE DE RESINA ACRILICA COM MICROESFERAS DE VIDRO - BRANCA</t>
  </si>
  <si>
    <t>SINALIZACAO HORIZONTAL COM TINTA RETRORREFLETIVA A BASE DE RESINA ACRILICA COM MICROESFERAS DE VIDRO - AMARELA</t>
  </si>
  <si>
    <t>DEFENSA MALEÁVEL SIMPLES - FORNECIMENTO E IMPLANTAÇÃO</t>
  </si>
  <si>
    <t>DRENAGEM PLUVIAL</t>
  </si>
  <si>
    <t>PAVIMENTAÇÃO ASFÁLTICA NA ESTRADA MUNICIPAL RIO DO MEIO, COM EXTENSÃO TOTAL DE 800,00 METROS (ESTACA 90+0,00 A 130+00,00).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</si>
</sst>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4">
    <xf numFmtId="0" fontId="0" fillId="0" borderId="0" xfId="0"/>
    <xf numFmtId="4" fontId="0" fillId="0" borderId="0" xfId="0" applyNumberFormat="1"/>
    <xf numFmtId="0" fontId="3" fillId="0" borderId="0" xfId="0" applyFont="1" applyAlignment="1">
      <alignment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9" fontId="6" fillId="0" borderId="11" xfId="1" applyNumberFormat="1" applyFont="1" applyBorder="1" applyAlignment="1">
      <alignment horizontal="center" vertical="center"/>
    </xf>
    <xf numFmtId="9" fontId="6" fillId="0" borderId="17" xfId="0" applyNumberFormat="1" applyFont="1" applyBorder="1" applyAlignment="1">
      <alignment horizontal="center" vertical="center"/>
    </xf>
    <xf numFmtId="9" fontId="3" fillId="0" borderId="17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5" xfId="0" applyFont="1" applyBorder="1" applyAlignment="1">
      <alignment horizontal="right" vertical="center"/>
    </xf>
    <xf numFmtId="0" fontId="9" fillId="0" borderId="0" xfId="0" applyFont="1"/>
    <xf numFmtId="0" fontId="10" fillId="0" borderId="39" xfId="0" applyFont="1" applyBorder="1" applyAlignment="1">
      <alignment horizontal="center" vertical="center"/>
    </xf>
    <xf numFmtId="0" fontId="10" fillId="0" borderId="44" xfId="0" applyFont="1" applyBorder="1" applyAlignment="1">
      <alignment vertical="center" wrapText="1"/>
    </xf>
    <xf numFmtId="0" fontId="10" fillId="0" borderId="44" xfId="0" applyFont="1" applyBorder="1" applyAlignment="1">
      <alignment horizontal="center" vertical="center"/>
    </xf>
    <xf numFmtId="4" fontId="10" fillId="0" borderId="44" xfId="0" applyNumberFormat="1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2" fontId="3" fillId="4" borderId="10" xfId="1" applyNumberFormat="1" applyFont="1" applyFill="1" applyBorder="1" applyAlignment="1">
      <alignment horizontal="center" vertical="center" wrapText="1"/>
    </xf>
    <xf numFmtId="164" fontId="3" fillId="0" borderId="10" xfId="1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4" fontId="10" fillId="0" borderId="44" xfId="0" applyNumberFormat="1" applyFont="1" applyBorder="1" applyAlignment="1">
      <alignment horizontal="center" vertical="center"/>
    </xf>
    <xf numFmtId="2" fontId="10" fillId="0" borderId="45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164" fontId="3" fillId="4" borderId="43" xfId="1" applyNumberFormat="1" applyFont="1" applyFill="1" applyBorder="1" applyAlignment="1">
      <alignment horizontal="center" vertical="center"/>
    </xf>
    <xf numFmtId="164" fontId="3" fillId="0" borderId="43" xfId="1" applyNumberFormat="1" applyFont="1" applyBorder="1" applyAlignment="1">
      <alignment horizontal="center" vertical="center"/>
    </xf>
    <xf numFmtId="2" fontId="11" fillId="0" borderId="43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 wrapText="1"/>
    </xf>
    <xf numFmtId="2" fontId="3" fillId="0" borderId="10" xfId="1" applyNumberFormat="1" applyFont="1" applyBorder="1" applyAlignment="1">
      <alignment horizontal="center" vertical="center"/>
    </xf>
    <xf numFmtId="2" fontId="10" fillId="0" borderId="45" xfId="0" applyNumberFormat="1" applyFont="1" applyBorder="1" applyAlignment="1">
      <alignment horizontal="center" vertical="center" wrapText="1"/>
    </xf>
    <xf numFmtId="2" fontId="9" fillId="0" borderId="0" xfId="0" applyNumberFormat="1" applyFont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4" borderId="4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9" fontId="6" fillId="0" borderId="15" xfId="1" applyNumberFormat="1" applyFont="1" applyBorder="1" applyAlignment="1">
      <alignment horizontal="center" vertical="center"/>
    </xf>
    <xf numFmtId="9" fontId="6" fillId="0" borderId="17" xfId="1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wrapText="1"/>
    </xf>
    <xf numFmtId="2" fontId="3" fillId="4" borderId="46" xfId="1" applyNumberFormat="1" applyFont="1" applyFill="1" applyBorder="1" applyAlignment="1">
      <alignment horizontal="center" vertical="center" wrapText="1"/>
    </xf>
    <xf numFmtId="2" fontId="3" fillId="0" borderId="46" xfId="1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4" fontId="3" fillId="0" borderId="47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9" fontId="6" fillId="0" borderId="1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0" fillId="0" borderId="49" xfId="0" applyNumberFormat="1" applyFont="1" applyBorder="1" applyAlignment="1">
      <alignment horizontal="center" vertical="center" wrapText="1"/>
    </xf>
    <xf numFmtId="2" fontId="10" fillId="0" borderId="50" xfId="0" applyNumberFormat="1" applyFont="1" applyBorder="1" applyAlignment="1">
      <alignment horizontal="center" vertical="center" wrapText="1"/>
    </xf>
    <xf numFmtId="0" fontId="6" fillId="0" borderId="0" xfId="0" applyFont="1"/>
    <xf numFmtId="0" fontId="4" fillId="0" borderId="32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10" fillId="3" borderId="1" xfId="0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right" vertical="center"/>
    </xf>
    <xf numFmtId="0" fontId="10" fillId="0" borderId="49" xfId="0" applyFont="1" applyBorder="1" applyAlignment="1">
      <alignment horizontal="right" vertical="center"/>
    </xf>
    <xf numFmtId="0" fontId="10" fillId="0" borderId="44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43" xfId="0" applyFont="1" applyBorder="1" applyAlignment="1">
      <alignment horizontal="left" vertical="center"/>
    </xf>
    <xf numFmtId="0" fontId="10" fillId="3" borderId="46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10" fontId="3" fillId="0" borderId="35" xfId="0" applyNumberFormat="1" applyFont="1" applyBorder="1" applyAlignment="1">
      <alignment horizontal="left" vertical="center"/>
    </xf>
    <xf numFmtId="10" fontId="3" fillId="0" borderId="12" xfId="0" applyNumberFormat="1" applyFont="1" applyBorder="1" applyAlignment="1">
      <alignment horizontal="left" vertical="center"/>
    </xf>
    <xf numFmtId="10" fontId="3" fillId="0" borderId="13" xfId="0" applyNumberFormat="1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" fontId="3" fillId="0" borderId="42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1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2" fontId="8" fillId="0" borderId="35" xfId="2" applyNumberFormat="1" applyFont="1" applyBorder="1" applyAlignment="1">
      <alignment horizontal="center" vertical="center"/>
    </xf>
    <xf numFmtId="2" fontId="8" fillId="0" borderId="30" xfId="2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2" fontId="8" fillId="0" borderId="36" xfId="2" applyNumberFormat="1" applyFont="1" applyBorder="1" applyAlignment="1">
      <alignment horizontal="center" vertical="center"/>
    </xf>
    <xf numFmtId="2" fontId="8" fillId="0" borderId="37" xfId="2" applyNumberFormat="1" applyFont="1" applyBorder="1" applyAlignment="1">
      <alignment horizontal="center" vertical="center"/>
    </xf>
    <xf numFmtId="2" fontId="8" fillId="0" borderId="36" xfId="0" applyNumberFormat="1" applyFont="1" applyBorder="1" applyAlignment="1">
      <alignment horizontal="center" vertical="center"/>
    </xf>
    <xf numFmtId="2" fontId="8" fillId="0" borderId="37" xfId="0" applyNumberFormat="1" applyFont="1" applyBorder="1" applyAlignment="1">
      <alignment horizontal="center" vertical="center"/>
    </xf>
    <xf numFmtId="4" fontId="8" fillId="0" borderId="33" xfId="0" applyNumberFormat="1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/>
    </xf>
    <xf numFmtId="4" fontId="3" fillId="0" borderId="6" xfId="0" applyNumberFormat="1" applyFont="1" applyBorder="1" applyAlignment="1">
      <alignment horizontal="left" vertical="center"/>
    </xf>
    <xf numFmtId="10" fontId="3" fillId="0" borderId="8" xfId="0" applyNumberFormat="1" applyFont="1" applyBorder="1" applyAlignment="1">
      <alignment horizontal="left" vertical="center"/>
    </xf>
    <xf numFmtId="10" fontId="3" fillId="0" borderId="9" xfId="0" applyNumberFormat="1" applyFont="1" applyBorder="1" applyAlignment="1">
      <alignment horizontal="left" vertical="center"/>
    </xf>
    <xf numFmtId="0" fontId="10" fillId="0" borderId="39" xfId="0" applyFont="1" applyBorder="1" applyAlignment="1">
      <alignment horizontal="right" vertical="center"/>
    </xf>
    <xf numFmtId="0" fontId="10" fillId="0" borderId="44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47</xdr:row>
      <xdr:rowOff>0</xdr:rowOff>
    </xdr:from>
    <xdr:to>
      <xdr:col>1</xdr:col>
      <xdr:colOff>1990725</xdr:colOff>
      <xdr:row>47</xdr:row>
      <xdr:rowOff>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57150" y="12706350"/>
          <a:ext cx="3019425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47</xdr:row>
      <xdr:rowOff>0</xdr:rowOff>
    </xdr:from>
    <xdr:to>
      <xdr:col>5</xdr:col>
      <xdr:colOff>428625</xdr:colOff>
      <xdr:row>47</xdr:row>
      <xdr:rowOff>0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4229100" y="12706350"/>
          <a:ext cx="4000500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23</xdr:row>
      <xdr:rowOff>0</xdr:rowOff>
    </xdr:from>
    <xdr:to>
      <xdr:col>3</xdr:col>
      <xdr:colOff>590550</xdr:colOff>
      <xdr:row>23</xdr:row>
      <xdr:rowOff>0</xdr:rowOff>
    </xdr:to>
    <xdr:cxnSp macro="">
      <xdr:nvCxnSpPr>
        <xdr:cNvPr id="2" name="Conector re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57150" y="4505325"/>
          <a:ext cx="3000375" cy="0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723900</xdr:colOff>
      <xdr:row>22</xdr:row>
      <xdr:rowOff>180975</xdr:rowOff>
    </xdr:from>
    <xdr:to>
      <xdr:col>8</xdr:col>
      <xdr:colOff>0</xdr:colOff>
      <xdr:row>22</xdr:row>
      <xdr:rowOff>180977</xdr:rowOff>
    </xdr:to>
    <xdr:cxnSp macro="">
      <xdr:nvCxnSpPr>
        <xdr:cNvPr id="3" name="Conector ret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 flipV="1">
          <a:off x="4267200" y="4495800"/>
          <a:ext cx="2162175" cy="2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Editais/Editais%202020/1%20-%20Prefeitura/_Temp/_Processo%20n&#186;%20XX-2020%20-%20Pavimenta&#231;&#227;o%20Estrada%20Municipal%20Rio%20do%20Meio%20(Estaca%200%20-%2047)/Projeto%20-%20Pavimenta&#231;&#227;o%20Rio%20do%20Meio/OR&#199;AM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abSelected="1" topLeftCell="A13" zoomScaleNormal="100" workbookViewId="0">
      <selection activeCell="G45" sqref="G45"/>
    </sheetView>
  </sheetViews>
  <sheetFormatPr defaultRowHeight="12.75" x14ac:dyDescent="0.2"/>
  <cols>
    <col min="1" max="1" width="16.28515625" style="18" customWidth="1"/>
    <col min="2" max="2" width="46.5703125" style="18" customWidth="1"/>
    <col min="3" max="3" width="9.140625" style="18"/>
    <col min="4" max="4" width="12.7109375" style="18" customWidth="1"/>
    <col min="5" max="5" width="15" style="18" customWidth="1"/>
    <col min="6" max="6" width="12.140625" style="18" customWidth="1"/>
    <col min="7" max="7" width="15.85546875" style="18" customWidth="1"/>
    <col min="8" max="16384" width="9.140625" style="18"/>
  </cols>
  <sheetData>
    <row r="1" spans="1:8" ht="31.5" customHeight="1" thickBot="1" x14ac:dyDescent="0.25">
      <c r="A1" s="87" t="s">
        <v>0</v>
      </c>
      <c r="B1" s="88"/>
      <c r="C1" s="88"/>
      <c r="D1" s="88"/>
      <c r="E1" s="88"/>
      <c r="F1" s="88"/>
      <c r="G1" s="89"/>
    </row>
    <row r="2" spans="1:8" ht="13.5" thickBot="1" x14ac:dyDescent="0.25">
      <c r="A2" s="90"/>
      <c r="B2" s="91"/>
      <c r="C2" s="91"/>
      <c r="D2" s="91"/>
      <c r="E2" s="91"/>
      <c r="F2" s="91"/>
      <c r="G2" s="91"/>
    </row>
    <row r="3" spans="1:8" ht="24" customHeight="1" thickBot="1" x14ac:dyDescent="0.25">
      <c r="A3" s="72" t="s">
        <v>20</v>
      </c>
      <c r="B3" s="92" t="s">
        <v>94</v>
      </c>
      <c r="C3" s="92"/>
      <c r="D3" s="92"/>
      <c r="E3" s="92"/>
      <c r="F3" s="92"/>
      <c r="G3" s="93"/>
      <c r="H3" s="2"/>
    </row>
    <row r="4" spans="1:8" ht="13.5" thickBot="1" x14ac:dyDescent="0.25">
      <c r="A4" s="16" t="s">
        <v>1</v>
      </c>
      <c r="B4" s="94" t="s">
        <v>63</v>
      </c>
      <c r="C4" s="95"/>
      <c r="D4" s="95"/>
      <c r="E4" s="95"/>
      <c r="F4" s="95"/>
      <c r="G4" s="96"/>
    </row>
    <row r="5" spans="1:8" ht="13.5" thickBot="1" x14ac:dyDescent="0.25">
      <c r="A5" s="16" t="s">
        <v>2</v>
      </c>
      <c r="B5" s="97">
        <f>F41</f>
        <v>0</v>
      </c>
      <c r="C5" s="98"/>
      <c r="D5" s="98"/>
      <c r="E5" s="98"/>
      <c r="F5" s="98"/>
      <c r="G5" s="99"/>
    </row>
    <row r="6" spans="1:8" ht="13.5" thickBot="1" x14ac:dyDescent="0.25">
      <c r="A6" s="15" t="s">
        <v>3</v>
      </c>
      <c r="B6" s="84">
        <v>0.2056</v>
      </c>
      <c r="C6" s="85"/>
      <c r="D6" s="85"/>
      <c r="E6" s="85"/>
      <c r="F6" s="85"/>
      <c r="G6" s="86"/>
    </row>
    <row r="7" spans="1:8" ht="13.5" thickBot="1" x14ac:dyDescent="0.25">
      <c r="A7" s="78"/>
      <c r="B7" s="79"/>
      <c r="C7" s="79"/>
      <c r="D7" s="79"/>
      <c r="E7" s="79"/>
      <c r="F7" s="79"/>
      <c r="G7" s="79"/>
    </row>
    <row r="8" spans="1:8" ht="13.5" thickBot="1" x14ac:dyDescent="0.25">
      <c r="A8" s="19" t="s">
        <v>11</v>
      </c>
      <c r="B8" s="65" t="s">
        <v>27</v>
      </c>
      <c r="C8" s="21" t="s">
        <v>4</v>
      </c>
      <c r="D8" s="21" t="s">
        <v>28</v>
      </c>
      <c r="E8" s="21" t="s">
        <v>29</v>
      </c>
      <c r="F8" s="21" t="s">
        <v>30</v>
      </c>
      <c r="G8" s="23" t="s">
        <v>18</v>
      </c>
    </row>
    <row r="9" spans="1:8" x14ac:dyDescent="0.2">
      <c r="A9" s="24">
        <v>1</v>
      </c>
      <c r="B9" s="80" t="s">
        <v>36</v>
      </c>
      <c r="C9" s="80"/>
      <c r="D9" s="80"/>
      <c r="E9" s="80"/>
      <c r="F9" s="80"/>
      <c r="G9" s="80"/>
    </row>
    <row r="10" spans="1:8" ht="39" thickBot="1" x14ac:dyDescent="0.25">
      <c r="A10" s="25" t="s">
        <v>33</v>
      </c>
      <c r="B10" s="26" t="s">
        <v>83</v>
      </c>
      <c r="C10" s="40" t="s">
        <v>32</v>
      </c>
      <c r="D10" s="27">
        <v>2.5</v>
      </c>
      <c r="E10" s="28"/>
      <c r="F10" s="29">
        <f>D10*E10</f>
        <v>0</v>
      </c>
      <c r="G10" s="30" t="e">
        <f>F10*100/$F$41</f>
        <v>#DIV/0!</v>
      </c>
    </row>
    <row r="11" spans="1:8" ht="13.5" thickBot="1" x14ac:dyDescent="0.25">
      <c r="A11" s="19" t="s">
        <v>5</v>
      </c>
      <c r="B11" s="77" t="s">
        <v>34</v>
      </c>
      <c r="C11" s="77"/>
      <c r="D11" s="77"/>
      <c r="E11" s="77"/>
      <c r="F11" s="31">
        <f>SUM(F10:F10)</f>
        <v>0</v>
      </c>
      <c r="G11" s="32" t="e">
        <f>F11*G41/F41</f>
        <v>#DIV/0!</v>
      </c>
    </row>
    <row r="12" spans="1:8" ht="13.5" thickBot="1" x14ac:dyDescent="0.25">
      <c r="A12" s="81"/>
      <c r="B12" s="81"/>
      <c r="C12" s="81"/>
      <c r="D12" s="81"/>
      <c r="E12" s="81"/>
      <c r="F12" s="81"/>
      <c r="G12" s="81"/>
    </row>
    <row r="13" spans="1:8" ht="13.5" thickBot="1" x14ac:dyDescent="0.25">
      <c r="A13" s="33">
        <v>2</v>
      </c>
      <c r="B13" s="82" t="s">
        <v>35</v>
      </c>
      <c r="C13" s="82"/>
      <c r="D13" s="82"/>
      <c r="E13" s="82"/>
      <c r="F13" s="82"/>
      <c r="G13" s="83"/>
    </row>
    <row r="14" spans="1:8" ht="38.25" x14ac:dyDescent="0.2">
      <c r="A14" s="34" t="s">
        <v>6</v>
      </c>
      <c r="B14" s="51" t="s">
        <v>84</v>
      </c>
      <c r="C14" s="40" t="s">
        <v>32</v>
      </c>
      <c r="D14" s="35">
        <v>6985.66</v>
      </c>
      <c r="E14" s="36"/>
      <c r="F14" s="67">
        <f>ROUND(D14*E14,2)</f>
        <v>0</v>
      </c>
      <c r="G14" s="37" t="e">
        <f t="shared" ref="G14:G20" si="0">F14*100/$F$41</f>
        <v>#DIV/0!</v>
      </c>
    </row>
    <row r="15" spans="1:8" ht="51" x14ac:dyDescent="0.2">
      <c r="A15" s="34" t="s">
        <v>7</v>
      </c>
      <c r="B15" s="51" t="s">
        <v>55</v>
      </c>
      <c r="C15" s="50" t="s">
        <v>64</v>
      </c>
      <c r="D15" s="35">
        <v>1021.71</v>
      </c>
      <c r="E15" s="36"/>
      <c r="F15" s="67">
        <f t="shared" ref="F15:F20" si="1">ROUND(D15*E15,2)</f>
        <v>0</v>
      </c>
      <c r="G15" s="37" t="e">
        <f t="shared" si="0"/>
        <v>#DIV/0!</v>
      </c>
    </row>
    <row r="16" spans="1:8" ht="25.5" x14ac:dyDescent="0.2">
      <c r="A16" s="34" t="s">
        <v>21</v>
      </c>
      <c r="B16" s="51" t="s">
        <v>85</v>
      </c>
      <c r="C16" s="40" t="s">
        <v>65</v>
      </c>
      <c r="D16" s="35">
        <v>48735.57</v>
      </c>
      <c r="E16" s="36"/>
      <c r="F16" s="67">
        <f t="shared" si="1"/>
        <v>0</v>
      </c>
      <c r="G16" s="37" t="e">
        <f t="shared" si="0"/>
        <v>#DIV/0!</v>
      </c>
    </row>
    <row r="17" spans="1:7" ht="25.5" x14ac:dyDescent="0.2">
      <c r="A17" s="34" t="s">
        <v>38</v>
      </c>
      <c r="B17" s="51" t="s">
        <v>86</v>
      </c>
      <c r="C17" s="40" t="s">
        <v>32</v>
      </c>
      <c r="D17" s="35">
        <v>6185.66</v>
      </c>
      <c r="E17" s="36"/>
      <c r="F17" s="67">
        <f t="shared" si="1"/>
        <v>0</v>
      </c>
      <c r="G17" s="37" t="e">
        <f t="shared" si="0"/>
        <v>#DIV/0!</v>
      </c>
    </row>
    <row r="18" spans="1:7" ht="25.5" x14ac:dyDescent="0.2">
      <c r="A18" s="34" t="s">
        <v>39</v>
      </c>
      <c r="B18" s="51" t="s">
        <v>87</v>
      </c>
      <c r="C18" s="40" t="s">
        <v>32</v>
      </c>
      <c r="D18" s="35">
        <v>6185.66</v>
      </c>
      <c r="E18" s="36"/>
      <c r="F18" s="67">
        <f t="shared" si="1"/>
        <v>0</v>
      </c>
      <c r="G18" s="37" t="e">
        <f t="shared" si="0"/>
        <v>#DIV/0!</v>
      </c>
    </row>
    <row r="19" spans="1:7" ht="51" x14ac:dyDescent="0.2">
      <c r="A19" s="34" t="s">
        <v>40</v>
      </c>
      <c r="B19" s="51" t="s">
        <v>56</v>
      </c>
      <c r="C19" s="50" t="s">
        <v>64</v>
      </c>
      <c r="D19" s="35">
        <v>247.43</v>
      </c>
      <c r="E19" s="36"/>
      <c r="F19" s="67">
        <f t="shared" si="1"/>
        <v>0</v>
      </c>
      <c r="G19" s="37" t="e">
        <f t="shared" si="0"/>
        <v>#DIV/0!</v>
      </c>
    </row>
    <row r="20" spans="1:7" ht="39" thickBot="1" x14ac:dyDescent="0.25">
      <c r="A20" s="34" t="s">
        <v>41</v>
      </c>
      <c r="B20" s="51" t="s">
        <v>66</v>
      </c>
      <c r="C20" s="50" t="s">
        <v>65</v>
      </c>
      <c r="D20" s="35">
        <v>11802.41</v>
      </c>
      <c r="E20" s="36"/>
      <c r="F20" s="67">
        <f t="shared" si="1"/>
        <v>0</v>
      </c>
      <c r="G20" s="37" t="e">
        <f t="shared" si="0"/>
        <v>#DIV/0!</v>
      </c>
    </row>
    <row r="21" spans="1:7" ht="15.75" customHeight="1" thickBot="1" x14ac:dyDescent="0.25">
      <c r="A21" s="19" t="s">
        <v>67</v>
      </c>
      <c r="B21" s="77" t="s">
        <v>34</v>
      </c>
      <c r="C21" s="77"/>
      <c r="D21" s="77"/>
      <c r="E21" s="77"/>
      <c r="F21" s="31">
        <f>SUM(F14:F20)</f>
        <v>0</v>
      </c>
      <c r="G21" s="32" t="e">
        <f>F21*100/F41</f>
        <v>#DIV/0!</v>
      </c>
    </row>
    <row r="22" spans="1:7" ht="13.5" thickBot="1" x14ac:dyDescent="0.25">
      <c r="A22" s="81"/>
      <c r="B22" s="81"/>
      <c r="C22" s="81"/>
      <c r="D22" s="81"/>
      <c r="E22" s="81"/>
      <c r="F22" s="81"/>
      <c r="G22" s="81"/>
    </row>
    <row r="23" spans="1:7" ht="13.5" thickBot="1" x14ac:dyDescent="0.25">
      <c r="A23" s="33">
        <v>3</v>
      </c>
      <c r="B23" s="82" t="s">
        <v>93</v>
      </c>
      <c r="C23" s="82"/>
      <c r="D23" s="82"/>
      <c r="E23" s="82"/>
      <c r="F23" s="82"/>
      <c r="G23" s="83"/>
    </row>
    <row r="24" spans="1:7" ht="102" x14ac:dyDescent="0.2">
      <c r="A24" s="39" t="s">
        <v>8</v>
      </c>
      <c r="B24" s="52" t="s">
        <v>88</v>
      </c>
      <c r="C24" s="50" t="s">
        <v>64</v>
      </c>
      <c r="D24" s="41">
        <v>100.5</v>
      </c>
      <c r="E24" s="41"/>
      <c r="F24" s="68">
        <f>ROUND(D24*E24,2)</f>
        <v>0</v>
      </c>
      <c r="G24" s="30" t="e">
        <f>F24*100/$F$41</f>
        <v>#DIV/0!</v>
      </c>
    </row>
    <row r="25" spans="1:7" ht="38.25" x14ac:dyDescent="0.2">
      <c r="A25" s="39" t="s">
        <v>9</v>
      </c>
      <c r="B25" s="52" t="s">
        <v>68</v>
      </c>
      <c r="C25" s="40" t="s">
        <v>69</v>
      </c>
      <c r="D25" s="42">
        <v>134</v>
      </c>
      <c r="E25" s="41"/>
      <c r="F25" s="68">
        <f t="shared" ref="F25:F27" si="2">ROUND(D25*E25,2)</f>
        <v>0</v>
      </c>
      <c r="G25" s="30" t="e">
        <f>F25*100/$F$41</f>
        <v>#DIV/0!</v>
      </c>
    </row>
    <row r="26" spans="1:7" ht="25.5" x14ac:dyDescent="0.2">
      <c r="A26" s="38" t="s">
        <v>22</v>
      </c>
      <c r="B26" s="53" t="s">
        <v>70</v>
      </c>
      <c r="C26" s="40" t="s">
        <v>69</v>
      </c>
      <c r="D26" s="27">
        <v>134</v>
      </c>
      <c r="E26" s="43"/>
      <c r="F26" s="68">
        <f t="shared" si="2"/>
        <v>0</v>
      </c>
      <c r="G26" s="30" t="e">
        <f>F26*100/$F$41</f>
        <v>#DIV/0!</v>
      </c>
    </row>
    <row r="27" spans="1:7" ht="26.25" thickBot="1" x14ac:dyDescent="0.25">
      <c r="A27" s="38" t="s">
        <v>45</v>
      </c>
      <c r="B27" s="53" t="s">
        <v>71</v>
      </c>
      <c r="C27" s="40" t="s">
        <v>69</v>
      </c>
      <c r="D27" s="27">
        <v>7</v>
      </c>
      <c r="E27" s="43"/>
      <c r="F27" s="68">
        <f t="shared" si="2"/>
        <v>0</v>
      </c>
      <c r="G27" s="30" t="e">
        <f>F27*100/$F$41</f>
        <v>#DIV/0!</v>
      </c>
    </row>
    <row r="28" spans="1:7" ht="13.5" thickBot="1" x14ac:dyDescent="0.25">
      <c r="A28" s="19" t="s">
        <v>46</v>
      </c>
      <c r="B28" s="77" t="s">
        <v>34</v>
      </c>
      <c r="C28" s="77"/>
      <c r="D28" s="77"/>
      <c r="E28" s="77"/>
      <c r="F28" s="31">
        <f>SUM(F24:F27)</f>
        <v>0</v>
      </c>
      <c r="G28" s="32" t="e">
        <f>F28*100/$F$41</f>
        <v>#DIV/0!</v>
      </c>
    </row>
    <row r="29" spans="1:7" ht="13.5" thickBot="1" x14ac:dyDescent="0.25">
      <c r="A29" s="81"/>
      <c r="B29" s="81"/>
      <c r="C29" s="81"/>
      <c r="D29" s="81"/>
      <c r="E29" s="81"/>
      <c r="F29" s="81"/>
      <c r="G29" s="81"/>
    </row>
    <row r="30" spans="1:7" ht="13.5" thickBot="1" x14ac:dyDescent="0.25">
      <c r="A30" s="33">
        <v>4</v>
      </c>
      <c r="B30" s="82" t="s">
        <v>44</v>
      </c>
      <c r="C30" s="82"/>
      <c r="D30" s="82"/>
      <c r="E30" s="82"/>
      <c r="F30" s="82"/>
      <c r="G30" s="83"/>
    </row>
    <row r="31" spans="1:7" ht="51" x14ac:dyDescent="0.2">
      <c r="A31" s="39" t="s">
        <v>72</v>
      </c>
      <c r="B31" s="52" t="s">
        <v>90</v>
      </c>
      <c r="C31" s="40" t="s">
        <v>32</v>
      </c>
      <c r="D31" s="41">
        <v>185.76</v>
      </c>
      <c r="E31" s="41"/>
      <c r="F31" s="68">
        <f>ROUND(D31*E31,2)</f>
        <v>0</v>
      </c>
      <c r="G31" s="30" t="e">
        <f>F31*100/$F$41</f>
        <v>#DIV/0!</v>
      </c>
    </row>
    <row r="32" spans="1:7" ht="51" x14ac:dyDescent="0.2">
      <c r="A32" s="39" t="s">
        <v>73</v>
      </c>
      <c r="B32" s="52" t="s">
        <v>91</v>
      </c>
      <c r="C32" s="40" t="s">
        <v>32</v>
      </c>
      <c r="D32" s="42">
        <v>125.28</v>
      </c>
      <c r="E32" s="41"/>
      <c r="F32" s="68">
        <f t="shared" ref="F32:F38" si="3">ROUND(D32*E32,2)</f>
        <v>0</v>
      </c>
      <c r="G32" s="30" t="e">
        <f>F32*100/$F$41</f>
        <v>#DIV/0!</v>
      </c>
    </row>
    <row r="33" spans="1:8" ht="25.5" x14ac:dyDescent="0.2">
      <c r="A33" s="39" t="s">
        <v>74</v>
      </c>
      <c r="B33" s="53" t="s">
        <v>58</v>
      </c>
      <c r="C33" s="40" t="s">
        <v>32</v>
      </c>
      <c r="D33" s="27">
        <v>10</v>
      </c>
      <c r="E33" s="43"/>
      <c r="F33" s="68">
        <f t="shared" si="3"/>
        <v>0</v>
      </c>
      <c r="G33" s="30" t="e">
        <f>F33*100/$F$41</f>
        <v>#DIV/0!</v>
      </c>
    </row>
    <row r="34" spans="1:8" ht="25.5" x14ac:dyDescent="0.2">
      <c r="A34" s="39" t="s">
        <v>75</v>
      </c>
      <c r="B34" s="53" t="s">
        <v>50</v>
      </c>
      <c r="C34" s="25" t="s">
        <v>60</v>
      </c>
      <c r="D34" s="27">
        <v>319</v>
      </c>
      <c r="E34" s="43"/>
      <c r="F34" s="68">
        <f t="shared" si="3"/>
        <v>0</v>
      </c>
      <c r="G34" s="30" t="e">
        <f>F34*100/$F$41</f>
        <v>#DIV/0!</v>
      </c>
    </row>
    <row r="35" spans="1:8" ht="38.25" x14ac:dyDescent="0.2">
      <c r="A35" s="39" t="s">
        <v>76</v>
      </c>
      <c r="B35" s="53" t="s">
        <v>49</v>
      </c>
      <c r="C35" s="25" t="s">
        <v>60</v>
      </c>
      <c r="D35" s="27">
        <v>4</v>
      </c>
      <c r="E35" s="43"/>
      <c r="F35" s="68">
        <f t="shared" si="3"/>
        <v>0</v>
      </c>
      <c r="G35" s="30" t="e">
        <f t="shared" ref="G35:G38" si="4">F35*100/$F$41</f>
        <v>#DIV/0!</v>
      </c>
    </row>
    <row r="36" spans="1:8" ht="38.25" x14ac:dyDescent="0.2">
      <c r="A36" s="39" t="s">
        <v>77</v>
      </c>
      <c r="B36" s="53" t="s">
        <v>59</v>
      </c>
      <c r="C36" s="25" t="s">
        <v>60</v>
      </c>
      <c r="D36" s="27">
        <v>6</v>
      </c>
      <c r="E36" s="43"/>
      <c r="F36" s="68">
        <f t="shared" si="3"/>
        <v>0</v>
      </c>
      <c r="G36" s="30" t="e">
        <f t="shared" si="4"/>
        <v>#DIV/0!</v>
      </c>
    </row>
    <row r="37" spans="1:8" ht="38.25" x14ac:dyDescent="0.2">
      <c r="A37" s="38" t="s">
        <v>78</v>
      </c>
      <c r="B37" s="53" t="s">
        <v>79</v>
      </c>
      <c r="C37" s="25" t="s">
        <v>60</v>
      </c>
      <c r="D37" s="27">
        <v>2</v>
      </c>
      <c r="E37" s="43"/>
      <c r="F37" s="68">
        <f t="shared" si="3"/>
        <v>0</v>
      </c>
      <c r="G37" s="30" t="e">
        <f t="shared" si="4"/>
        <v>#DIV/0!</v>
      </c>
    </row>
    <row r="38" spans="1:8" ht="26.25" thickBot="1" x14ac:dyDescent="0.25">
      <c r="A38" s="38" t="s">
        <v>80</v>
      </c>
      <c r="B38" s="53" t="s">
        <v>92</v>
      </c>
      <c r="C38" s="25" t="s">
        <v>69</v>
      </c>
      <c r="D38" s="27">
        <v>128</v>
      </c>
      <c r="E38" s="43"/>
      <c r="F38" s="68">
        <f t="shared" si="3"/>
        <v>0</v>
      </c>
      <c r="G38" s="30" t="e">
        <f t="shared" si="4"/>
        <v>#DIV/0!</v>
      </c>
    </row>
    <row r="39" spans="1:8" ht="13.5" thickBot="1" x14ac:dyDescent="0.25">
      <c r="A39" s="19" t="s">
        <v>89</v>
      </c>
      <c r="B39" s="77" t="s">
        <v>34</v>
      </c>
      <c r="C39" s="77"/>
      <c r="D39" s="77"/>
      <c r="E39" s="77"/>
      <c r="F39" s="31">
        <f>SUM(F31:F38)</f>
        <v>0</v>
      </c>
      <c r="G39" s="32" t="e">
        <f>F39*100/$F$41</f>
        <v>#DIV/0!</v>
      </c>
    </row>
    <row r="40" spans="1:8" ht="19.5" customHeight="1" x14ac:dyDescent="0.2">
      <c r="A40" s="74"/>
      <c r="B40" s="74"/>
      <c r="C40" s="74"/>
      <c r="D40" s="74"/>
      <c r="E40" s="74"/>
      <c r="F40" s="74"/>
      <c r="G40" s="74"/>
    </row>
    <row r="41" spans="1:8" ht="13.5" thickBot="1" x14ac:dyDescent="0.25">
      <c r="A41" s="75" t="s">
        <v>23</v>
      </c>
      <c r="B41" s="76"/>
      <c r="C41" s="76"/>
      <c r="D41" s="76"/>
      <c r="E41" s="76"/>
      <c r="F41" s="69">
        <f>SUM(F28+F21+F11+F39)</f>
        <v>0</v>
      </c>
      <c r="G41" s="70" t="e">
        <f>F41*100/$F$41</f>
        <v>#DIV/0!</v>
      </c>
      <c r="H41" s="45"/>
    </row>
    <row r="42" spans="1:8" x14ac:dyDescent="0.2">
      <c r="A42" s="46"/>
      <c r="B42" s="47"/>
      <c r="C42" s="47"/>
      <c r="D42" s="47"/>
      <c r="E42" s="47"/>
      <c r="F42" s="48"/>
      <c r="G42" s="49"/>
    </row>
    <row r="43" spans="1:8" x14ac:dyDescent="0.2">
      <c r="A43" s="48"/>
      <c r="B43" s="48"/>
      <c r="C43" s="48"/>
      <c r="D43" s="48"/>
      <c r="E43" s="48"/>
      <c r="F43" s="48"/>
      <c r="G43" s="49"/>
    </row>
    <row r="44" spans="1:8" x14ac:dyDescent="0.2">
      <c r="A44" s="48"/>
      <c r="B44" s="48"/>
      <c r="C44" s="48"/>
      <c r="D44" s="48"/>
      <c r="E44" s="48"/>
      <c r="F44" s="48"/>
      <c r="G44" s="49"/>
    </row>
    <row r="45" spans="1:8" x14ac:dyDescent="0.2">
      <c r="A45" s="48"/>
      <c r="B45" s="48"/>
      <c r="C45" s="48"/>
      <c r="D45" s="48"/>
      <c r="E45" s="48"/>
      <c r="F45" s="48"/>
      <c r="G45" s="49"/>
    </row>
    <row r="46" spans="1:8" x14ac:dyDescent="0.2">
      <c r="A46" s="49"/>
      <c r="B46" s="49"/>
      <c r="C46" s="49"/>
      <c r="D46" s="49"/>
      <c r="E46" s="49"/>
      <c r="F46" s="49"/>
      <c r="G46" s="49"/>
    </row>
    <row r="47" spans="1:8" x14ac:dyDescent="0.2">
      <c r="A47" s="71"/>
      <c r="B47" s="71"/>
      <c r="C47" s="71"/>
      <c r="D47" s="71"/>
      <c r="E47" s="71"/>
      <c r="F47" s="49"/>
      <c r="G47" s="49"/>
    </row>
    <row r="48" spans="1:8" x14ac:dyDescent="0.2">
      <c r="A48" s="73" t="s">
        <v>81</v>
      </c>
      <c r="B48" s="73"/>
      <c r="C48" s="73" t="s">
        <v>82</v>
      </c>
      <c r="D48" s="73"/>
      <c r="E48" s="73"/>
      <c r="F48" s="73"/>
      <c r="G48" s="49"/>
    </row>
    <row r="49" spans="1:7" x14ac:dyDescent="0.2">
      <c r="A49" s="73"/>
      <c r="B49" s="73"/>
      <c r="C49" s="73"/>
      <c r="D49" s="73"/>
      <c r="E49" s="73"/>
      <c r="F49" s="73"/>
      <c r="G49" s="49"/>
    </row>
    <row r="50" spans="1:7" x14ac:dyDescent="0.2">
      <c r="A50" s="73"/>
      <c r="B50" s="73"/>
      <c r="C50" s="73"/>
      <c r="D50" s="73"/>
      <c r="E50" s="73"/>
      <c r="F50" s="73"/>
      <c r="G50" s="49"/>
    </row>
    <row r="51" spans="1:7" ht="15.75" customHeight="1" x14ac:dyDescent="0.2">
      <c r="A51" s="49"/>
      <c r="B51" s="49"/>
      <c r="C51" s="49"/>
      <c r="D51" s="49"/>
      <c r="E51" s="49"/>
      <c r="F51" s="49"/>
      <c r="G51" s="49"/>
    </row>
    <row r="52" spans="1:7" ht="15.75" customHeight="1" x14ac:dyDescent="0.2">
      <c r="A52" s="49"/>
      <c r="B52" s="49"/>
      <c r="C52" s="49"/>
      <c r="D52" s="49"/>
      <c r="E52" s="48"/>
      <c r="F52" s="49"/>
      <c r="G52" s="49"/>
    </row>
    <row r="53" spans="1:7" x14ac:dyDescent="0.2">
      <c r="A53" s="49"/>
      <c r="B53" s="49"/>
      <c r="C53" s="49"/>
      <c r="D53" s="49"/>
      <c r="E53" s="49"/>
      <c r="F53" s="49"/>
      <c r="G53" s="49"/>
    </row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</sheetData>
  <mergeCells count="26">
    <mergeCell ref="B6:G6"/>
    <mergeCell ref="A1:G1"/>
    <mergeCell ref="A2:G2"/>
    <mergeCell ref="B3:G3"/>
    <mergeCell ref="B4:G4"/>
    <mergeCell ref="B5:G5"/>
    <mergeCell ref="B39:E39"/>
    <mergeCell ref="A7:G7"/>
    <mergeCell ref="B9:G9"/>
    <mergeCell ref="B11:E11"/>
    <mergeCell ref="A12:G12"/>
    <mergeCell ref="B13:G13"/>
    <mergeCell ref="B21:E21"/>
    <mergeCell ref="A22:G22"/>
    <mergeCell ref="B23:G23"/>
    <mergeCell ref="B28:E28"/>
    <mergeCell ref="A29:G29"/>
    <mergeCell ref="B30:G30"/>
    <mergeCell ref="A50:B50"/>
    <mergeCell ref="C50:F50"/>
    <mergeCell ref="A40:G40"/>
    <mergeCell ref="A41:E41"/>
    <mergeCell ref="A48:B48"/>
    <mergeCell ref="C48:F48"/>
    <mergeCell ref="A49:B49"/>
    <mergeCell ref="C49:F49"/>
  </mergeCells>
  <pageMargins left="0.23622047244094491" right="0.23622047244094491" top="0.15748031496062992" bottom="0.15748031496062992" header="0.31496062992125984" footer="0.31496062992125984"/>
  <pageSetup paperSize="9" scale="7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selection activeCell="B4" sqref="B4:J4"/>
    </sheetView>
  </sheetViews>
  <sheetFormatPr defaultRowHeight="15" x14ac:dyDescent="0.25"/>
  <cols>
    <col min="1" max="1" width="13.140625" customWidth="1"/>
    <col min="3" max="3" width="14.7109375" customWidth="1"/>
    <col min="4" max="4" width="16.140625" customWidth="1"/>
    <col min="5" max="5" width="11.7109375" bestFit="1" customWidth="1"/>
    <col min="6" max="6" width="10.85546875" customWidth="1"/>
    <col min="7" max="7" width="10.42578125" customWidth="1"/>
    <col min="8" max="8" width="10.28515625" customWidth="1"/>
    <col min="9" max="9" width="11.7109375" bestFit="1" customWidth="1"/>
    <col min="11" max="11" width="10.140625" bestFit="1" customWidth="1"/>
  </cols>
  <sheetData>
    <row r="1" spans="1:11" ht="15" customHeight="1" x14ac:dyDescent="0.25">
      <c r="A1" s="145" t="s">
        <v>10</v>
      </c>
      <c r="B1" s="146"/>
      <c r="C1" s="146"/>
      <c r="D1" s="146"/>
      <c r="E1" s="146"/>
      <c r="F1" s="146"/>
      <c r="G1" s="146"/>
      <c r="H1" s="146"/>
      <c r="I1" s="146"/>
      <c r="J1" s="147"/>
    </row>
    <row r="2" spans="1:11" ht="15" customHeight="1" x14ac:dyDescent="0.25">
      <c r="A2" s="148"/>
      <c r="B2" s="149"/>
      <c r="C2" s="149"/>
      <c r="D2" s="149"/>
      <c r="E2" s="149"/>
      <c r="F2" s="149"/>
      <c r="G2" s="149"/>
      <c r="H2" s="149"/>
      <c r="I2" s="149"/>
      <c r="J2" s="150"/>
    </row>
    <row r="3" spans="1:11" ht="8.25" customHeight="1" x14ac:dyDescent="0.25">
      <c r="A3" s="151"/>
      <c r="B3" s="152"/>
      <c r="C3" s="152"/>
      <c r="D3" s="152"/>
      <c r="E3" s="152"/>
      <c r="F3" s="152"/>
      <c r="G3" s="152"/>
      <c r="H3" s="152"/>
      <c r="I3" s="152"/>
      <c r="J3" s="153"/>
    </row>
    <row r="4" spans="1:11" ht="29.25" customHeight="1" x14ac:dyDescent="0.25">
      <c r="A4" s="17" t="s">
        <v>20</v>
      </c>
      <c r="B4" s="154" t="str">
        <f>'Orçamento '!B3</f>
        <v>PAVIMENTAÇÃO ASFÁLTICA NA ESTRADA MUNICIPAL RIO DO MEIO, COM EXTENSÃO TOTAL DE 800,00 METROS (ESTACA 90+0,00 A 130+00,00).</v>
      </c>
      <c r="C4" s="154"/>
      <c r="D4" s="154"/>
      <c r="E4" s="154"/>
      <c r="F4" s="154"/>
      <c r="G4" s="154"/>
      <c r="H4" s="154"/>
      <c r="I4" s="154"/>
      <c r="J4" s="155"/>
    </row>
    <row r="5" spans="1:11" ht="14.25" customHeight="1" x14ac:dyDescent="0.25">
      <c r="A5" s="12" t="s">
        <v>1</v>
      </c>
      <c r="B5" s="154" t="str">
        <f>'Orçamento '!B4</f>
        <v xml:space="preserve">ESTRADA GERAL RIO DO MEIO ‐ MORRO GRANDE/SC </v>
      </c>
      <c r="C5" s="154"/>
      <c r="D5" s="154"/>
      <c r="E5" s="154"/>
      <c r="F5" s="154"/>
      <c r="G5" s="154"/>
      <c r="H5" s="154"/>
      <c r="I5" s="154"/>
      <c r="J5" s="155"/>
    </row>
    <row r="6" spans="1:11" x14ac:dyDescent="0.25">
      <c r="A6" s="12" t="s">
        <v>2</v>
      </c>
      <c r="B6" s="156">
        <f>'Orçamento '!B5</f>
        <v>0</v>
      </c>
      <c r="C6" s="156"/>
      <c r="D6" s="156"/>
      <c r="E6" s="156"/>
      <c r="F6" s="156"/>
      <c r="G6" s="156"/>
      <c r="H6" s="156"/>
      <c r="I6" s="156"/>
      <c r="J6" s="157"/>
    </row>
    <row r="7" spans="1:11" x14ac:dyDescent="0.25">
      <c r="A7" s="13" t="s">
        <v>3</v>
      </c>
      <c r="B7" s="158">
        <f>'Orçamento '!B6</f>
        <v>0.2056</v>
      </c>
      <c r="C7" s="158"/>
      <c r="D7" s="158"/>
      <c r="E7" s="158"/>
      <c r="F7" s="158"/>
      <c r="G7" s="158"/>
      <c r="H7" s="158"/>
      <c r="I7" s="158"/>
      <c r="J7" s="159"/>
    </row>
    <row r="8" spans="1:11" x14ac:dyDescent="0.25">
      <c r="A8" s="142"/>
      <c r="B8" s="143"/>
      <c r="C8" s="143"/>
      <c r="D8" s="143"/>
      <c r="E8" s="143"/>
      <c r="F8" s="143"/>
      <c r="G8" s="143"/>
      <c r="H8" s="143"/>
      <c r="I8" s="143"/>
      <c r="J8" s="144"/>
    </row>
    <row r="9" spans="1:11" x14ac:dyDescent="0.25">
      <c r="A9" s="138" t="s">
        <v>11</v>
      </c>
      <c r="B9" s="138" t="s">
        <v>12</v>
      </c>
      <c r="C9" s="138"/>
      <c r="D9" s="138"/>
      <c r="E9" s="139" t="s">
        <v>13</v>
      </c>
      <c r="F9" s="140"/>
      <c r="G9" s="140"/>
      <c r="H9" s="140"/>
      <c r="I9" s="138" t="s">
        <v>14</v>
      </c>
      <c r="J9" s="138"/>
    </row>
    <row r="10" spans="1:11" x14ac:dyDescent="0.25">
      <c r="A10" s="138"/>
      <c r="B10" s="138"/>
      <c r="C10" s="138"/>
      <c r="D10" s="138"/>
      <c r="E10" s="141" t="s">
        <v>15</v>
      </c>
      <c r="F10" s="141"/>
      <c r="G10" s="141" t="s">
        <v>16</v>
      </c>
      <c r="H10" s="141"/>
      <c r="I10" s="138"/>
      <c r="J10" s="138"/>
    </row>
    <row r="11" spans="1:11" ht="15.75" thickBot="1" x14ac:dyDescent="0.3">
      <c r="A11" s="138"/>
      <c r="B11" s="138"/>
      <c r="C11" s="138"/>
      <c r="D11" s="138"/>
      <c r="E11" s="6" t="s">
        <v>17</v>
      </c>
      <c r="F11" s="6" t="s">
        <v>18</v>
      </c>
      <c r="G11" s="5" t="s">
        <v>17</v>
      </c>
      <c r="H11" s="5" t="s">
        <v>18</v>
      </c>
      <c r="I11" s="6" t="s">
        <v>17</v>
      </c>
      <c r="J11" s="6" t="s">
        <v>18</v>
      </c>
    </row>
    <row r="12" spans="1:11" x14ac:dyDescent="0.25">
      <c r="A12" s="66">
        <v>1</v>
      </c>
      <c r="B12" s="128" t="str">
        <f>'Orçamento '!B9</f>
        <v>SERVIÇOS PRELIMINARES</v>
      </c>
      <c r="C12" s="128"/>
      <c r="D12" s="129"/>
      <c r="E12" s="3">
        <f>(I12*F12)</f>
        <v>0</v>
      </c>
      <c r="F12" s="63">
        <v>1</v>
      </c>
      <c r="G12" s="3">
        <f>($I$12*H12)</f>
        <v>0</v>
      </c>
      <c r="H12" s="54">
        <v>0</v>
      </c>
      <c r="I12" s="3">
        <f>'Orçamento '!F11</f>
        <v>0</v>
      </c>
      <c r="J12" s="64" t="e">
        <f>I12*$J$16/$I$16</f>
        <v>#DIV/0!</v>
      </c>
    </row>
    <row r="13" spans="1:11" x14ac:dyDescent="0.25">
      <c r="A13" s="66">
        <v>2</v>
      </c>
      <c r="B13" s="128" t="str">
        <f>'Orçamento '!B13</f>
        <v>PAVIMENTAÇÃO</v>
      </c>
      <c r="C13" s="128"/>
      <c r="D13" s="129"/>
      <c r="E13" s="4">
        <f>(I13*F13)</f>
        <v>0</v>
      </c>
      <c r="F13" s="8">
        <v>0.5</v>
      </c>
      <c r="G13" s="4">
        <f>($I$13*H13)</f>
        <v>0</v>
      </c>
      <c r="H13" s="55">
        <v>0.5</v>
      </c>
      <c r="I13" s="4">
        <f>'Orçamento '!F21</f>
        <v>0</v>
      </c>
      <c r="J13" s="10" t="e">
        <f>I13*$J$16/$I$16</f>
        <v>#DIV/0!</v>
      </c>
      <c r="K13" s="1"/>
    </row>
    <row r="14" spans="1:11" x14ac:dyDescent="0.25">
      <c r="A14" s="66">
        <v>3</v>
      </c>
      <c r="B14" s="129" t="str">
        <f>'Orçamento '!B23</f>
        <v>DRENAGEM PLUVIAL</v>
      </c>
      <c r="C14" s="130"/>
      <c r="D14" s="131"/>
      <c r="E14" s="4">
        <f>(I14*F14)</f>
        <v>0</v>
      </c>
      <c r="F14" s="8">
        <v>0.5</v>
      </c>
      <c r="G14" s="4">
        <f>($I$14*H14)</f>
        <v>0</v>
      </c>
      <c r="H14" s="7">
        <v>0.5</v>
      </c>
      <c r="I14" s="4">
        <f>'Orçamento '!F28</f>
        <v>0</v>
      </c>
      <c r="J14" s="10" t="e">
        <f>I14*$J$16/$I$16</f>
        <v>#DIV/0!</v>
      </c>
      <c r="K14" s="1"/>
    </row>
    <row r="15" spans="1:11" ht="15.75" thickBot="1" x14ac:dyDescent="0.3">
      <c r="A15" s="66">
        <v>4</v>
      </c>
      <c r="B15" s="128" t="str">
        <f>'Orçamento '!B30</f>
        <v>SINALIZAÇÃO HORIZONTAL E VERTICAL</v>
      </c>
      <c r="C15" s="128"/>
      <c r="D15" s="129"/>
      <c r="E15" s="61">
        <f>(I15*F15)</f>
        <v>0</v>
      </c>
      <c r="F15" s="9">
        <v>0</v>
      </c>
      <c r="G15" s="62">
        <f>($I$15*H15)</f>
        <v>0</v>
      </c>
      <c r="H15" s="7">
        <v>1</v>
      </c>
      <c r="I15" s="4">
        <f>'Orçamento '!F39</f>
        <v>0</v>
      </c>
      <c r="J15" s="10" t="e">
        <f>I15*$J$16/$I$16</f>
        <v>#DIV/0!</v>
      </c>
      <c r="K15" s="1"/>
    </row>
    <row r="16" spans="1:11" ht="15.75" thickBot="1" x14ac:dyDescent="0.3">
      <c r="A16" s="132"/>
      <c r="B16" s="135" t="s">
        <v>24</v>
      </c>
      <c r="C16" s="136"/>
      <c r="D16" s="137"/>
      <c r="E16" s="117">
        <f>SUM(E12:E15)</f>
        <v>0</v>
      </c>
      <c r="F16" s="118"/>
      <c r="G16" s="119">
        <f>SUM(G12:G15)</f>
        <v>0</v>
      </c>
      <c r="H16" s="120"/>
      <c r="I16" s="56">
        <f>SUM(I12:I15)</f>
        <v>0</v>
      </c>
      <c r="J16" s="11">
        <v>100</v>
      </c>
      <c r="K16" s="1"/>
    </row>
    <row r="17" spans="1:10" x14ac:dyDescent="0.25">
      <c r="A17" s="133"/>
      <c r="B17" s="121" t="s">
        <v>25</v>
      </c>
      <c r="C17" s="122"/>
      <c r="D17" s="123"/>
      <c r="E17" s="124">
        <f>E16</f>
        <v>0</v>
      </c>
      <c r="F17" s="125"/>
      <c r="G17" s="126">
        <f>E17+G16</f>
        <v>0</v>
      </c>
      <c r="H17" s="127"/>
      <c r="I17" s="101"/>
      <c r="J17" s="102"/>
    </row>
    <row r="18" spans="1:10" x14ac:dyDescent="0.25">
      <c r="A18" s="133"/>
      <c r="B18" s="105" t="s">
        <v>26</v>
      </c>
      <c r="C18" s="106"/>
      <c r="D18" s="107"/>
      <c r="E18" s="108" t="e">
        <f>(E16*100/$I$16)</f>
        <v>#DIV/0!</v>
      </c>
      <c r="F18" s="109"/>
      <c r="G18" s="108" t="e">
        <f>(G16*100/$I$16)</f>
        <v>#DIV/0!</v>
      </c>
      <c r="H18" s="109"/>
      <c r="I18" s="101"/>
      <c r="J18" s="102"/>
    </row>
    <row r="19" spans="1:10" ht="15.75" thickBot="1" x14ac:dyDescent="0.3">
      <c r="A19" s="134"/>
      <c r="B19" s="110" t="s">
        <v>19</v>
      </c>
      <c r="C19" s="111"/>
      <c r="D19" s="112"/>
      <c r="E19" s="113" t="e">
        <f>E17*100/$I$16</f>
        <v>#DIV/0!</v>
      </c>
      <c r="F19" s="114"/>
      <c r="G19" s="115" t="e">
        <f>SUM(E19+G18)</f>
        <v>#DIV/0!</v>
      </c>
      <c r="H19" s="116"/>
      <c r="I19" s="103"/>
      <c r="J19" s="104"/>
    </row>
    <row r="23" spans="1:10" x14ac:dyDescent="0.25">
      <c r="A23" s="71"/>
      <c r="B23" s="71"/>
      <c r="C23" s="71"/>
      <c r="D23" s="71"/>
      <c r="E23" s="71"/>
      <c r="F23" s="71"/>
      <c r="G23" s="71"/>
    </row>
    <row r="24" spans="1:10" x14ac:dyDescent="0.25">
      <c r="A24" t="s">
        <v>81</v>
      </c>
      <c r="F24" t="s">
        <v>82</v>
      </c>
    </row>
    <row r="25" spans="1:10" x14ac:dyDescent="0.25">
      <c r="A25" s="100"/>
      <c r="B25" s="100"/>
      <c r="C25" s="100"/>
      <c r="D25" s="100"/>
      <c r="F25" s="100"/>
      <c r="G25" s="100"/>
      <c r="H25" s="100"/>
    </row>
    <row r="26" spans="1:10" x14ac:dyDescent="0.25">
      <c r="A26" s="100"/>
      <c r="B26" s="100"/>
      <c r="C26" s="100"/>
      <c r="D26" s="100"/>
      <c r="F26" s="100"/>
      <c r="G26" s="100"/>
      <c r="H26" s="100"/>
    </row>
  </sheetData>
  <mergeCells count="34">
    <mergeCell ref="A8:J8"/>
    <mergeCell ref="A1:J3"/>
    <mergeCell ref="B4:J4"/>
    <mergeCell ref="B5:J5"/>
    <mergeCell ref="B6:J6"/>
    <mergeCell ref="B7:J7"/>
    <mergeCell ref="A9:A11"/>
    <mergeCell ref="B9:D11"/>
    <mergeCell ref="E9:H9"/>
    <mergeCell ref="I9:J10"/>
    <mergeCell ref="E10:F10"/>
    <mergeCell ref="G10:H10"/>
    <mergeCell ref="B12:D12"/>
    <mergeCell ref="B13:D13"/>
    <mergeCell ref="B14:D14"/>
    <mergeCell ref="B15:D15"/>
    <mergeCell ref="A16:A19"/>
    <mergeCell ref="B16:D16"/>
    <mergeCell ref="E16:F16"/>
    <mergeCell ref="G16:H16"/>
    <mergeCell ref="B17:D17"/>
    <mergeCell ref="E17:F17"/>
    <mergeCell ref="G17:H17"/>
    <mergeCell ref="A25:D25"/>
    <mergeCell ref="F25:H25"/>
    <mergeCell ref="A26:D26"/>
    <mergeCell ref="F26:H26"/>
    <mergeCell ref="I17:J19"/>
    <mergeCell ref="B18:D18"/>
    <mergeCell ref="E18:F18"/>
    <mergeCell ref="G18:H18"/>
    <mergeCell ref="B19:D19"/>
    <mergeCell ref="E19:F19"/>
    <mergeCell ref="G19:H19"/>
  </mergeCells>
  <pageMargins left="0.78740157480314965" right="0.51181102362204722" top="0.78740157480314965" bottom="0.78740157480314965" header="0.31496062992125984" footer="0.31496062992125984"/>
  <pageSetup paperSize="9" scale="7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opLeftCell="A16" zoomScaleNormal="100" workbookViewId="0">
      <selection activeCell="M6" sqref="M6"/>
    </sheetView>
  </sheetViews>
  <sheetFormatPr defaultRowHeight="12.75" x14ac:dyDescent="0.2"/>
  <cols>
    <col min="1" max="1" width="16.28515625" style="18" customWidth="1"/>
    <col min="2" max="2" width="46.5703125" style="18" customWidth="1"/>
    <col min="3" max="3" width="9.140625" style="18"/>
    <col min="4" max="4" width="12.7109375" style="18" customWidth="1"/>
    <col min="5" max="5" width="15" style="18" customWidth="1"/>
    <col min="6" max="6" width="12.140625" style="18" customWidth="1"/>
    <col min="7" max="7" width="15.85546875" style="18" customWidth="1"/>
    <col min="8" max="16384" width="9.140625" style="18"/>
  </cols>
  <sheetData>
    <row r="1" spans="1:8" ht="31.5" customHeight="1" thickBot="1" x14ac:dyDescent="0.25">
      <c r="A1" s="87" t="s">
        <v>0</v>
      </c>
      <c r="B1" s="88"/>
      <c r="C1" s="88"/>
      <c r="D1" s="88"/>
      <c r="E1" s="88"/>
      <c r="F1" s="88"/>
      <c r="G1" s="89"/>
    </row>
    <row r="2" spans="1:8" ht="13.5" thickBot="1" x14ac:dyDescent="0.25">
      <c r="A2" s="90"/>
      <c r="B2" s="91"/>
      <c r="C2" s="91"/>
      <c r="D2" s="91"/>
      <c r="E2" s="91"/>
      <c r="F2" s="91"/>
      <c r="G2" s="91"/>
    </row>
    <row r="3" spans="1:8" ht="13.5" thickBot="1" x14ac:dyDescent="0.25">
      <c r="A3" s="14" t="s">
        <v>20</v>
      </c>
      <c r="B3" s="162" t="s">
        <v>51</v>
      </c>
      <c r="C3" s="162"/>
      <c r="D3" s="162"/>
      <c r="E3" s="162"/>
      <c r="F3" s="162"/>
      <c r="G3" s="163"/>
      <c r="H3" s="2"/>
    </row>
    <row r="4" spans="1:8" ht="13.5" thickBot="1" x14ac:dyDescent="0.25">
      <c r="A4" s="16" t="s">
        <v>1</v>
      </c>
      <c r="B4" s="94" t="s">
        <v>52</v>
      </c>
      <c r="C4" s="95"/>
      <c r="D4" s="95"/>
      <c r="E4" s="95"/>
      <c r="F4" s="95"/>
      <c r="G4" s="96"/>
    </row>
    <row r="5" spans="1:8" ht="13.5" thickBot="1" x14ac:dyDescent="0.25">
      <c r="A5" s="16" t="s">
        <v>2</v>
      </c>
      <c r="B5" s="97">
        <f>F32</f>
        <v>0</v>
      </c>
      <c r="C5" s="98"/>
      <c r="D5" s="98"/>
      <c r="E5" s="98"/>
      <c r="F5" s="98"/>
      <c r="G5" s="99"/>
    </row>
    <row r="6" spans="1:8" ht="13.5" thickBot="1" x14ac:dyDescent="0.25">
      <c r="A6" s="15" t="s">
        <v>3</v>
      </c>
      <c r="B6" s="84">
        <v>0.2056</v>
      </c>
      <c r="C6" s="85"/>
      <c r="D6" s="85"/>
      <c r="E6" s="85"/>
      <c r="F6" s="85"/>
      <c r="G6" s="86"/>
    </row>
    <row r="7" spans="1:8" ht="13.5" thickBot="1" x14ac:dyDescent="0.25">
      <c r="A7" s="78"/>
      <c r="B7" s="79"/>
      <c r="C7" s="79"/>
      <c r="D7" s="79"/>
      <c r="E7" s="79"/>
      <c r="F7" s="79"/>
      <c r="G7" s="79"/>
    </row>
    <row r="8" spans="1:8" ht="13.5" thickBot="1" x14ac:dyDescent="0.25">
      <c r="A8" s="19" t="s">
        <v>11</v>
      </c>
      <c r="B8" s="20" t="s">
        <v>27</v>
      </c>
      <c r="C8" s="21" t="s">
        <v>4</v>
      </c>
      <c r="D8" s="21" t="s">
        <v>28</v>
      </c>
      <c r="E8" s="21" t="s">
        <v>29</v>
      </c>
      <c r="F8" s="21" t="s">
        <v>30</v>
      </c>
      <c r="G8" s="23" t="s">
        <v>18</v>
      </c>
    </row>
    <row r="9" spans="1:8" x14ac:dyDescent="0.2">
      <c r="A9" s="24">
        <v>1</v>
      </c>
      <c r="B9" s="80" t="s">
        <v>36</v>
      </c>
      <c r="C9" s="80"/>
      <c r="D9" s="80"/>
      <c r="E9" s="80"/>
      <c r="F9" s="80"/>
      <c r="G9" s="80"/>
    </row>
    <row r="10" spans="1:8" ht="26.25" thickBot="1" x14ac:dyDescent="0.25">
      <c r="A10" s="25" t="s">
        <v>33</v>
      </c>
      <c r="B10" s="26" t="s">
        <v>37</v>
      </c>
      <c r="C10" s="40" t="s">
        <v>32</v>
      </c>
      <c r="D10" s="27">
        <v>2.88</v>
      </c>
      <c r="E10" s="28"/>
      <c r="F10" s="29">
        <f>ROUND(D10*E10,2)</f>
        <v>0</v>
      </c>
      <c r="G10" s="30" t="e">
        <f>F10*100/$F$32</f>
        <v>#DIV/0!</v>
      </c>
    </row>
    <row r="11" spans="1:8" ht="13.5" thickBot="1" x14ac:dyDescent="0.25">
      <c r="A11" s="19" t="s">
        <v>5</v>
      </c>
      <c r="B11" s="77" t="s">
        <v>34</v>
      </c>
      <c r="C11" s="77"/>
      <c r="D11" s="77"/>
      <c r="E11" s="77"/>
      <c r="F11" s="31">
        <f>SUM(F10:F10)</f>
        <v>0</v>
      </c>
      <c r="G11" s="32" t="e">
        <f>F11*G32/F32</f>
        <v>#DIV/0!</v>
      </c>
    </row>
    <row r="12" spans="1:8" ht="13.5" thickBot="1" x14ac:dyDescent="0.25">
      <c r="A12" s="81"/>
      <c r="B12" s="81"/>
      <c r="C12" s="81"/>
      <c r="D12" s="81"/>
      <c r="E12" s="81"/>
      <c r="F12" s="81"/>
      <c r="G12" s="81"/>
    </row>
    <row r="13" spans="1:8" ht="13.5" thickBot="1" x14ac:dyDescent="0.25">
      <c r="A13" s="33">
        <v>2</v>
      </c>
      <c r="B13" s="82" t="s">
        <v>35</v>
      </c>
      <c r="C13" s="82"/>
      <c r="D13" s="82"/>
      <c r="E13" s="82"/>
      <c r="F13" s="82"/>
      <c r="G13" s="83"/>
    </row>
    <row r="14" spans="1:8" ht="51" x14ac:dyDescent="0.2">
      <c r="A14" s="34" t="s">
        <v>6</v>
      </c>
      <c r="B14" s="51" t="s">
        <v>55</v>
      </c>
      <c r="C14" s="50" t="s">
        <v>31</v>
      </c>
      <c r="D14" s="35">
        <v>627.75</v>
      </c>
      <c r="E14" s="36"/>
      <c r="F14" s="29">
        <f>ROUND(D14*E14,2)</f>
        <v>0</v>
      </c>
      <c r="G14" s="37" t="e">
        <f t="shared" ref="G14:G19" si="0">F14*100/$F$32</f>
        <v>#DIV/0!</v>
      </c>
    </row>
    <row r="15" spans="1:8" ht="25.5" x14ac:dyDescent="0.2">
      <c r="A15" s="34" t="s">
        <v>7</v>
      </c>
      <c r="B15" s="51" t="s">
        <v>53</v>
      </c>
      <c r="C15" s="50" t="s">
        <v>61</v>
      </c>
      <c r="D15" s="35">
        <v>29441.48</v>
      </c>
      <c r="E15" s="36"/>
      <c r="F15" s="29">
        <f>ROUND(D15*E15,2)</f>
        <v>0</v>
      </c>
      <c r="G15" s="37" t="e">
        <f t="shared" si="0"/>
        <v>#DIV/0!</v>
      </c>
    </row>
    <row r="16" spans="1:8" ht="25.5" x14ac:dyDescent="0.2">
      <c r="A16" s="34" t="s">
        <v>21</v>
      </c>
      <c r="B16" s="51" t="s">
        <v>42</v>
      </c>
      <c r="C16" s="40" t="s">
        <v>32</v>
      </c>
      <c r="D16" s="35">
        <v>4050</v>
      </c>
      <c r="E16" s="36"/>
      <c r="F16" s="29">
        <f>ROUND(D16*E16,2)</f>
        <v>0</v>
      </c>
      <c r="G16" s="37" t="e">
        <f t="shared" si="0"/>
        <v>#DIV/0!</v>
      </c>
    </row>
    <row r="17" spans="1:8" x14ac:dyDescent="0.2">
      <c r="A17" s="34" t="s">
        <v>38</v>
      </c>
      <c r="B17" s="51" t="s">
        <v>43</v>
      </c>
      <c r="C17" s="40" t="s">
        <v>32</v>
      </c>
      <c r="D17" s="35">
        <v>4050</v>
      </c>
      <c r="E17" s="36"/>
      <c r="F17" s="29">
        <f>ROUND(D17*E17,2)</f>
        <v>0</v>
      </c>
      <c r="G17" s="37" t="e">
        <f t="shared" si="0"/>
        <v>#DIV/0!</v>
      </c>
    </row>
    <row r="18" spans="1:8" ht="51" x14ac:dyDescent="0.2">
      <c r="A18" s="34" t="s">
        <v>39</v>
      </c>
      <c r="B18" s="51" t="s">
        <v>56</v>
      </c>
      <c r="C18" s="50" t="s">
        <v>31</v>
      </c>
      <c r="D18" s="35">
        <v>162</v>
      </c>
      <c r="E18" s="36"/>
      <c r="F18" s="29">
        <f t="shared" ref="F18:F19" si="1">ROUND(D18*E18,2)</f>
        <v>0</v>
      </c>
      <c r="G18" s="37" t="e">
        <f t="shared" si="0"/>
        <v>#DIV/0!</v>
      </c>
    </row>
    <row r="19" spans="1:8" ht="39" thickBot="1" x14ac:dyDescent="0.25">
      <c r="A19" s="34" t="s">
        <v>40</v>
      </c>
      <c r="B19" s="51" t="s">
        <v>54</v>
      </c>
      <c r="C19" s="50" t="s">
        <v>61</v>
      </c>
      <c r="D19" s="35">
        <v>7597.8</v>
      </c>
      <c r="E19" s="36"/>
      <c r="F19" s="29">
        <f t="shared" si="1"/>
        <v>0</v>
      </c>
      <c r="G19" s="37" t="e">
        <f t="shared" si="0"/>
        <v>#DIV/0!</v>
      </c>
    </row>
    <row r="20" spans="1:8" ht="15.75" customHeight="1" thickBot="1" x14ac:dyDescent="0.25">
      <c r="A20" s="19" t="s">
        <v>41</v>
      </c>
      <c r="B20" s="77" t="s">
        <v>34</v>
      </c>
      <c r="C20" s="77"/>
      <c r="D20" s="77"/>
      <c r="E20" s="77"/>
      <c r="F20" s="31">
        <f>SUM(F14:F19)</f>
        <v>0</v>
      </c>
      <c r="G20" s="32" t="e">
        <f>F20*100/F32</f>
        <v>#DIV/0!</v>
      </c>
    </row>
    <row r="21" spans="1:8" ht="13.5" thickBot="1" x14ac:dyDescent="0.25">
      <c r="A21" s="81"/>
      <c r="B21" s="81"/>
      <c r="C21" s="81"/>
      <c r="D21" s="81"/>
      <c r="E21" s="81"/>
      <c r="F21" s="81"/>
      <c r="G21" s="81"/>
    </row>
    <row r="22" spans="1:8" ht="13.5" thickBot="1" x14ac:dyDescent="0.25">
      <c r="A22" s="33">
        <v>3</v>
      </c>
      <c r="B22" s="82" t="s">
        <v>44</v>
      </c>
      <c r="C22" s="82"/>
      <c r="D22" s="82"/>
      <c r="E22" s="82"/>
      <c r="F22" s="82"/>
      <c r="G22" s="83"/>
    </row>
    <row r="23" spans="1:8" ht="38.25" x14ac:dyDescent="0.2">
      <c r="A23" s="39" t="s">
        <v>8</v>
      </c>
      <c r="B23" s="52" t="s">
        <v>57</v>
      </c>
      <c r="C23" s="40" t="s">
        <v>32</v>
      </c>
      <c r="D23" s="41">
        <v>129.6</v>
      </c>
      <c r="E23" s="41"/>
      <c r="F23" s="29">
        <f>ROUND(D23*E23,2)</f>
        <v>0</v>
      </c>
      <c r="G23" s="30" t="e">
        <f t="shared" ref="G23:G27" si="2">F23*100/$F$32</f>
        <v>#DIV/0!</v>
      </c>
    </row>
    <row r="24" spans="1:8" ht="38.25" x14ac:dyDescent="0.2">
      <c r="A24" s="39" t="s">
        <v>9</v>
      </c>
      <c r="B24" s="52" t="s">
        <v>57</v>
      </c>
      <c r="C24" s="40" t="s">
        <v>32</v>
      </c>
      <c r="D24" s="42">
        <v>112.59</v>
      </c>
      <c r="E24" s="41"/>
      <c r="F24" s="29">
        <f t="shared" ref="F24:F29" si="3">ROUND(D24*E24,2)</f>
        <v>0</v>
      </c>
      <c r="G24" s="30" t="e">
        <f t="shared" si="2"/>
        <v>#DIV/0!</v>
      </c>
    </row>
    <row r="25" spans="1:8" ht="25.5" x14ac:dyDescent="0.2">
      <c r="A25" s="38" t="s">
        <v>22</v>
      </c>
      <c r="B25" s="53" t="s">
        <v>58</v>
      </c>
      <c r="C25" s="40" t="s">
        <v>32</v>
      </c>
      <c r="D25" s="27">
        <v>7.56</v>
      </c>
      <c r="E25" s="43"/>
      <c r="F25" s="29">
        <f t="shared" si="3"/>
        <v>0</v>
      </c>
      <c r="G25" s="30" t="e">
        <f t="shared" si="2"/>
        <v>#DIV/0!</v>
      </c>
    </row>
    <row r="26" spans="1:8" ht="25.5" x14ac:dyDescent="0.2">
      <c r="A26" s="39" t="s">
        <v>45</v>
      </c>
      <c r="B26" s="53" t="s">
        <v>50</v>
      </c>
      <c r="C26" s="25" t="s">
        <v>60</v>
      </c>
      <c r="D26" s="27">
        <v>190</v>
      </c>
      <c r="E26" s="43"/>
      <c r="F26" s="29">
        <f t="shared" si="3"/>
        <v>0</v>
      </c>
      <c r="G26" s="30" t="e">
        <f t="shared" si="2"/>
        <v>#DIV/0!</v>
      </c>
    </row>
    <row r="27" spans="1:8" ht="38.25" x14ac:dyDescent="0.2">
      <c r="A27" s="39" t="s">
        <v>46</v>
      </c>
      <c r="B27" s="53" t="s">
        <v>49</v>
      </c>
      <c r="C27" s="25" t="s">
        <v>60</v>
      </c>
      <c r="D27" s="27">
        <v>4</v>
      </c>
      <c r="E27" s="43"/>
      <c r="F27" s="29">
        <f t="shared" si="3"/>
        <v>0</v>
      </c>
      <c r="G27" s="30" t="e">
        <f t="shared" si="2"/>
        <v>#DIV/0!</v>
      </c>
    </row>
    <row r="28" spans="1:8" ht="38.25" x14ac:dyDescent="0.2">
      <c r="A28" s="38" t="s">
        <v>47</v>
      </c>
      <c r="B28" s="52" t="s">
        <v>59</v>
      </c>
      <c r="C28" s="25" t="s">
        <v>60</v>
      </c>
      <c r="D28" s="42">
        <v>6</v>
      </c>
      <c r="E28" s="41"/>
      <c r="F28" s="29">
        <f t="shared" si="3"/>
        <v>0</v>
      </c>
      <c r="G28" s="60" t="e">
        <f>F28*100/$F$32</f>
        <v>#DIV/0!</v>
      </c>
    </row>
    <row r="29" spans="1:8" ht="39" thickBot="1" x14ac:dyDescent="0.25">
      <c r="A29" s="39" t="s">
        <v>48</v>
      </c>
      <c r="B29" s="57" t="s">
        <v>62</v>
      </c>
      <c r="C29" s="25" t="s">
        <v>60</v>
      </c>
      <c r="D29" s="58">
        <v>1</v>
      </c>
      <c r="E29" s="59"/>
      <c r="F29" s="29">
        <f t="shared" si="3"/>
        <v>0</v>
      </c>
      <c r="G29" s="60" t="e">
        <f>F29*100/$F$32</f>
        <v>#DIV/0!</v>
      </c>
    </row>
    <row r="30" spans="1:8" ht="13.5" thickBot="1" x14ac:dyDescent="0.25">
      <c r="A30" s="19" t="s">
        <v>48</v>
      </c>
      <c r="B30" s="77" t="s">
        <v>34</v>
      </c>
      <c r="C30" s="77"/>
      <c r="D30" s="77"/>
      <c r="E30" s="77"/>
      <c r="F30" s="31">
        <f>SUM(F23:F29)</f>
        <v>0</v>
      </c>
      <c r="G30" s="32" t="e">
        <f>F30*100/$F$32</f>
        <v>#DIV/0!</v>
      </c>
    </row>
    <row r="31" spans="1:8" ht="19.5" customHeight="1" thickBot="1" x14ac:dyDescent="0.25">
      <c r="A31" s="81"/>
      <c r="B31" s="81"/>
      <c r="C31" s="81"/>
      <c r="D31" s="81"/>
      <c r="E31" s="81"/>
      <c r="F31" s="81"/>
      <c r="G31" s="81"/>
    </row>
    <row r="32" spans="1:8" ht="13.5" thickBot="1" x14ac:dyDescent="0.25">
      <c r="A32" s="160" t="s">
        <v>23</v>
      </c>
      <c r="B32" s="161"/>
      <c r="C32" s="161"/>
      <c r="D32" s="161"/>
      <c r="E32" s="161"/>
      <c r="F32" s="22">
        <f>SUM(F30+F20+F11)</f>
        <v>0</v>
      </c>
      <c r="G32" s="44" t="e">
        <f>F32*100/$F$32</f>
        <v>#DIV/0!</v>
      </c>
      <c r="H32" s="45"/>
    </row>
    <row r="33" spans="1:7" x14ac:dyDescent="0.2">
      <c r="A33" s="46"/>
      <c r="B33" s="47"/>
      <c r="C33" s="47"/>
      <c r="D33" s="47"/>
      <c r="E33" s="47"/>
      <c r="F33" s="48"/>
      <c r="G33" s="49"/>
    </row>
    <row r="34" spans="1:7" x14ac:dyDescent="0.2">
      <c r="A34" s="48"/>
      <c r="B34" s="48"/>
      <c r="C34" s="48"/>
      <c r="D34" s="48"/>
      <c r="E34" s="48"/>
      <c r="F34" s="48"/>
      <c r="G34" s="49"/>
    </row>
    <row r="35" spans="1:7" x14ac:dyDescent="0.2">
      <c r="A35" s="48"/>
      <c r="B35" s="48"/>
      <c r="C35" s="48"/>
      <c r="D35" s="48"/>
      <c r="E35" s="48"/>
      <c r="F35" s="48"/>
      <c r="G35" s="49"/>
    </row>
    <row r="36" spans="1:7" x14ac:dyDescent="0.2">
      <c r="A36" s="48"/>
      <c r="B36" s="48"/>
      <c r="C36" s="48"/>
      <c r="D36" s="48"/>
      <c r="E36" s="48"/>
      <c r="F36" s="48"/>
      <c r="G36" s="49"/>
    </row>
    <row r="37" spans="1:7" ht="15.75" customHeight="1" x14ac:dyDescent="0.2">
      <c r="A37" s="49"/>
      <c r="B37" s="49"/>
      <c r="C37" s="49"/>
      <c r="D37" s="49"/>
      <c r="E37" s="49"/>
      <c r="F37" s="49"/>
      <c r="G37" s="49"/>
    </row>
    <row r="38" spans="1:7" ht="15.75" customHeight="1" x14ac:dyDescent="0.2">
      <c r="A38" s="49"/>
      <c r="B38" s="49"/>
      <c r="C38" s="49"/>
      <c r="D38" s="49"/>
      <c r="E38" s="48"/>
      <c r="F38" s="49"/>
      <c r="G38" s="49"/>
    </row>
    <row r="39" spans="1:7" x14ac:dyDescent="0.2">
      <c r="A39" s="49"/>
      <c r="B39" s="49"/>
      <c r="C39" s="49"/>
      <c r="D39" s="49"/>
      <c r="E39" s="49"/>
      <c r="F39" s="49"/>
      <c r="G39" s="49"/>
    </row>
    <row r="40" spans="1:7" x14ac:dyDescent="0.2">
      <c r="A40" s="49"/>
      <c r="B40" s="49"/>
      <c r="C40" s="49"/>
      <c r="D40" s="49"/>
      <c r="E40" s="49"/>
      <c r="F40" s="49"/>
      <c r="G40" s="49"/>
    </row>
    <row r="41" spans="1:7" x14ac:dyDescent="0.2">
      <c r="A41" s="49"/>
      <c r="B41" s="49"/>
      <c r="C41" s="49"/>
      <c r="D41" s="49"/>
      <c r="E41" s="49"/>
      <c r="F41" s="49"/>
      <c r="G41" s="49"/>
    </row>
    <row r="42" spans="1:7" x14ac:dyDescent="0.2">
      <c r="A42" s="49"/>
      <c r="B42" s="49"/>
      <c r="C42" s="49"/>
      <c r="D42" s="49"/>
      <c r="E42" s="49"/>
      <c r="F42" s="49"/>
      <c r="G42" s="49"/>
    </row>
    <row r="43" spans="1:7" x14ac:dyDescent="0.2">
      <c r="A43" s="49"/>
      <c r="B43" s="49"/>
      <c r="C43" s="49"/>
      <c r="D43" s="49"/>
      <c r="E43" s="49"/>
      <c r="F43" s="49"/>
      <c r="G43" s="49"/>
    </row>
    <row r="44" spans="1:7" x14ac:dyDescent="0.2">
      <c r="A44" s="49"/>
      <c r="B44" s="49"/>
      <c r="C44" s="49"/>
      <c r="D44" s="49"/>
      <c r="E44" s="49"/>
      <c r="F44" s="49"/>
      <c r="G44" s="49"/>
    </row>
    <row r="45" spans="1:7" x14ac:dyDescent="0.2">
      <c r="A45" s="49"/>
      <c r="B45" s="49"/>
      <c r="C45" s="49"/>
      <c r="D45" s="49"/>
      <c r="E45" s="49"/>
      <c r="F45" s="49"/>
      <c r="G45" s="49"/>
    </row>
    <row r="46" spans="1:7" x14ac:dyDescent="0.2">
      <c r="A46" s="49"/>
      <c r="B46" s="49"/>
      <c r="C46" s="49"/>
      <c r="D46" s="49"/>
      <c r="E46" s="49"/>
      <c r="F46" s="49"/>
      <c r="G46" s="49"/>
    </row>
    <row r="47" spans="1:7" x14ac:dyDescent="0.2">
      <c r="A47" s="49"/>
      <c r="B47" s="49"/>
      <c r="C47" s="49"/>
      <c r="D47" s="49"/>
      <c r="E47" s="49"/>
      <c r="F47" s="49"/>
      <c r="G47" s="49"/>
    </row>
    <row r="48" spans="1:7" x14ac:dyDescent="0.2">
      <c r="A48" s="49"/>
      <c r="B48" s="49"/>
      <c r="C48" s="49"/>
      <c r="D48" s="49"/>
      <c r="E48" s="49"/>
      <c r="F48" s="49"/>
      <c r="G48" s="49"/>
    </row>
  </sheetData>
  <mergeCells count="17">
    <mergeCell ref="A1:G1"/>
    <mergeCell ref="A31:G31"/>
    <mergeCell ref="B3:G3"/>
    <mergeCell ref="B20:E20"/>
    <mergeCell ref="B22:G22"/>
    <mergeCell ref="B13:G13"/>
    <mergeCell ref="A7:G7"/>
    <mergeCell ref="B11:E11"/>
    <mergeCell ref="A12:G12"/>
    <mergeCell ref="B9:G9"/>
    <mergeCell ref="B30:E30"/>
    <mergeCell ref="A21:G21"/>
    <mergeCell ref="A2:G2"/>
    <mergeCell ref="B4:G4"/>
    <mergeCell ref="B5:G5"/>
    <mergeCell ref="B6:G6"/>
    <mergeCell ref="A32:E32"/>
  </mergeCells>
  <pageMargins left="0.23622047244094491" right="0.23622047244094491" top="0.15748031496062992" bottom="0.15748031496062992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Orçamento </vt:lpstr>
      <vt:lpstr>Cronograma</vt:lpstr>
      <vt:lpstr>Orçamento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 do Windows</cp:lastModifiedBy>
  <cp:lastPrinted>2020-07-10T11:40:26Z</cp:lastPrinted>
  <dcterms:created xsi:type="dcterms:W3CDTF">2015-12-07T12:00:04Z</dcterms:created>
  <dcterms:modified xsi:type="dcterms:W3CDTF">2020-09-02T17:19:04Z</dcterms:modified>
</cp:coreProperties>
</file>