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Editais\Editais 2020\1 - Prefeitura\_Temp\_Processo nº XX-2020 - Reforma EMEF Dario Crepaldi\"/>
    </mc:Choice>
  </mc:AlternateContent>
  <bookViews>
    <workbookView xWindow="-120" yWindow="-120" windowWidth="29040" windowHeight="15840"/>
  </bookViews>
  <sheets>
    <sheet name="Orçamento" sheetId="1" r:id="rId1"/>
    <sheet name="Cronograma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8" i="1" l="1"/>
  <c r="F53" i="1"/>
  <c r="F54" i="1"/>
  <c r="F52" i="1"/>
  <c r="F48" i="1"/>
  <c r="F47" i="1"/>
  <c r="F39" i="1"/>
  <c r="F40" i="1"/>
  <c r="F41" i="1"/>
  <c r="F42" i="1"/>
  <c r="F43" i="1"/>
  <c r="F38" i="1"/>
  <c r="F27" i="1"/>
  <c r="F28" i="1"/>
  <c r="F29" i="1"/>
  <c r="F30" i="1"/>
  <c r="F31" i="1"/>
  <c r="F26" i="1"/>
  <c r="F21" i="1"/>
  <c r="F22" i="1"/>
  <c r="F20" i="1"/>
  <c r="F15" i="1"/>
  <c r="F14" i="1"/>
  <c r="F10" i="1"/>
  <c r="B4" i="2" l="1"/>
  <c r="B15" i="2" l="1"/>
  <c r="B14" i="2"/>
  <c r="B13" i="2"/>
  <c r="B12" i="2"/>
  <c r="F44" i="1"/>
  <c r="F59" i="1"/>
  <c r="F49" i="1"/>
  <c r="F55" i="1" l="1"/>
  <c r="F61" i="1" s="1"/>
  <c r="I15" i="2" s="1"/>
  <c r="F11" i="1"/>
  <c r="I12" i="2" s="1"/>
  <c r="F32" i="1" l="1"/>
  <c r="F23" i="1" l="1"/>
  <c r="F34" i="1" s="1"/>
  <c r="I14" i="2" s="1"/>
  <c r="B5" i="2"/>
  <c r="F16" i="1" l="1"/>
  <c r="I13" i="2" s="1"/>
  <c r="F63" i="1" l="1"/>
  <c r="B5" i="1" s="1"/>
  <c r="G16" i="1" l="1"/>
  <c r="G15" i="1"/>
  <c r="G29" i="1"/>
  <c r="G27" i="1"/>
  <c r="G20" i="1"/>
  <c r="G38" i="1"/>
  <c r="G32" i="1"/>
  <c r="G40" i="1"/>
  <c r="G23" i="1"/>
  <c r="G26" i="1"/>
  <c r="G30" i="1"/>
  <c r="G14" i="1"/>
  <c r="G39" i="1"/>
  <c r="G34" i="1"/>
  <c r="G22" i="1"/>
  <c r="G10" i="1"/>
  <c r="G21" i="1"/>
  <c r="G31" i="1"/>
  <c r="G41" i="1"/>
  <c r="G42" i="1"/>
  <c r="G48" i="1"/>
  <c r="G28" i="1"/>
  <c r="G43" i="1"/>
  <c r="G49" i="1"/>
  <c r="G52" i="1"/>
  <c r="G47" i="1"/>
  <c r="G44" i="1"/>
  <c r="G58" i="1"/>
  <c r="G59" i="1"/>
  <c r="G61" i="1"/>
  <c r="G54" i="1"/>
  <c r="G53" i="1"/>
  <c r="G55" i="1"/>
  <c r="E12" i="2"/>
  <c r="G15" i="2"/>
  <c r="G63" i="1"/>
  <c r="G11" i="1" s="1"/>
  <c r="I16" i="2"/>
  <c r="G13" i="2"/>
  <c r="E13" i="2"/>
  <c r="G14" i="2"/>
  <c r="E14" i="2"/>
  <c r="G12" i="2"/>
  <c r="E15" i="2"/>
  <c r="B7" i="2"/>
  <c r="G16" i="2" l="1"/>
  <c r="G18" i="2" s="1"/>
  <c r="E16" i="2"/>
  <c r="E17" i="2" s="1"/>
  <c r="J13" i="2"/>
  <c r="J15" i="2"/>
  <c r="J12" i="2"/>
  <c r="J14" i="2"/>
  <c r="B6" i="2"/>
  <c r="G17" i="2" l="1"/>
  <c r="E18" i="2"/>
  <c r="E19" i="2"/>
  <c r="G19" i="2" s="1"/>
</calcChain>
</file>

<file path=xl/sharedStrings.xml><?xml version="1.0" encoding="utf-8"?>
<sst xmlns="http://schemas.openxmlformats.org/spreadsheetml/2006/main" count="148" uniqueCount="107">
  <si>
    <t xml:space="preserve">PLANILHA QUANTITATIVA E ORÇAMENTÁRIA </t>
  </si>
  <si>
    <t>LOCAL:</t>
  </si>
  <si>
    <t>Valor Total:</t>
  </si>
  <si>
    <t>Valor do BDI:</t>
  </si>
  <si>
    <t>Unidade</t>
  </si>
  <si>
    <t>1.2</t>
  </si>
  <si>
    <t>2.1</t>
  </si>
  <si>
    <t>2.2</t>
  </si>
  <si>
    <t>3.1</t>
  </si>
  <si>
    <t>3.2</t>
  </si>
  <si>
    <t>4.1</t>
  </si>
  <si>
    <t>4.2</t>
  </si>
  <si>
    <t>CRONOGRAMA FÍSICO FINANCEIRO</t>
  </si>
  <si>
    <t>ITEM</t>
  </si>
  <si>
    <t>DISCRIMINAÇÃO</t>
  </si>
  <si>
    <t>PERÍODO</t>
  </si>
  <si>
    <t>TOTAL</t>
  </si>
  <si>
    <t>MÊS 01</t>
  </si>
  <si>
    <t>MÊS 02</t>
  </si>
  <si>
    <t>R$</t>
  </si>
  <si>
    <t>%</t>
  </si>
  <si>
    <t>SOMATÓRIO ACUMULADO %</t>
  </si>
  <si>
    <t>OBRA:</t>
  </si>
  <si>
    <t>2.3</t>
  </si>
  <si>
    <t>3.3</t>
  </si>
  <si>
    <t>TOTAL GERAL ORÇAMENTO</t>
  </si>
  <si>
    <t>4.3</t>
  </si>
  <si>
    <t>VALOR DA OBRA</t>
  </si>
  <si>
    <t xml:space="preserve">VALOR ACUMULADO </t>
  </si>
  <si>
    <t>PERCENTUAL DA OBRA</t>
  </si>
  <si>
    <t>ITENS DE SERVIÇO</t>
  </si>
  <si>
    <t xml:space="preserve">Quantidade </t>
  </si>
  <si>
    <t>Custo Unitário</t>
  </si>
  <si>
    <t>Custo total</t>
  </si>
  <si>
    <t>Prefeitura Municipal de Morro Grande</t>
  </si>
  <si>
    <t>Responsável Técnico</t>
  </si>
  <si>
    <t>SERVIÇOS INICIAIS</t>
  </si>
  <si>
    <t>M³</t>
  </si>
  <si>
    <t>M</t>
  </si>
  <si>
    <t>M²</t>
  </si>
  <si>
    <t>INFRAESTRUTURA</t>
  </si>
  <si>
    <t>1.1</t>
  </si>
  <si>
    <t>SUPRA ESTRUTURA</t>
  </si>
  <si>
    <t>RODOVIA MARLENE PIAZZA ZUCHINALI - NOVA ROMA ‐ MORRO GRANDE/SC</t>
  </si>
  <si>
    <t>LOCACAO CONVENCIONAL DE OBRA, UTILIZANDO GABARITO DE TÁBUAS CORRIDAS PONTALETADAS A CADA 2,00M -  2 UTILIZAÇÕES. AF_10/2018</t>
  </si>
  <si>
    <t>MOVIMENTAÇÃO DE TERRA</t>
  </si>
  <si>
    <t>ESCAVAÇÃO MANUAL ATÉ 1,00M (SAPATAS 40X40 A CADA 3M)</t>
  </si>
  <si>
    <t>ATERRO EXTERNO COM AQUISIÇÃO DE ATERRO</t>
  </si>
  <si>
    <t>SAPATAS</t>
  </si>
  <si>
    <t>3.1.1</t>
  </si>
  <si>
    <t>3.1.2</t>
  </si>
  <si>
    <t>3.1.3</t>
  </si>
  <si>
    <t>LASTRO DE CONCRETO MAGRO, APLICADO EM BLOCOS DE COROAMENTO OU SAPATAS, ESPESSURA DE 3 CM. AF_08/2017</t>
  </si>
  <si>
    <t>FABRICAÇÃO, MONTAGEM E DESMONTAGEM DE FÔRMA PARA SAPATA, EM MADEIRA SERRADA, E=25 MM, 1 UTILIZAÇÃO. AF_06/2017</t>
  </si>
  <si>
    <t>CONCRETO ARMADO 20MPA USINADO/BOMBEADO</t>
  </si>
  <si>
    <t>3.1.4</t>
  </si>
  <si>
    <t>BLOCOS / VIGAS BALDRAME / CONTRAPISO</t>
  </si>
  <si>
    <t>3.2.1</t>
  </si>
  <si>
    <t>3.2.2</t>
  </si>
  <si>
    <t>3.2.3</t>
  </si>
  <si>
    <t>3.2.4</t>
  </si>
  <si>
    <t>3.2.5</t>
  </si>
  <si>
    <t>ALVENARIA EMBASAMENTO E=20 CM BLOCO CONCRETO</t>
  </si>
  <si>
    <t>IMPERMEABILIZAÇÃO DE SUPERFÍCIE COM EMULSÃO ASFÁLTICA, 2 DEMÃOS AF_06/2018 (EM TODAS VIGAS E PREPARAÇÃO PARA PAREDE)</t>
  </si>
  <si>
    <t>CONTRAPISO ARMADO - 13,5 MPA (ESP. 7CM)</t>
  </si>
  <si>
    <t>LAJE PRE-FABRICADA 12 CM PARA PISOS COM CAPA (EXECUTADO NA RAMPA)</t>
  </si>
  <si>
    <t>3.2.6</t>
  </si>
  <si>
    <t>3.2.7</t>
  </si>
  <si>
    <t>TOTAL DO ITEM</t>
  </si>
  <si>
    <t xml:space="preserve">TOTAL GERAL DO ITEM 3 </t>
  </si>
  <si>
    <t xml:space="preserve">PAREDES, PAINEIS </t>
  </si>
  <si>
    <t>4.1.1</t>
  </si>
  <si>
    <t>ALVENARIA DE VEDAÇÃO DE BLOCOS CERÂMICOS FURADOS NA HORIZONTAL DE 14X9X19CM (ESPESSURA 14CM, BLOCO DEITADO) DE PAREDES COM ÁREA LÍQUIDA MENOR QUE 6M² SEM VÃOS E ARGAMASSA DE ASSENTAMENTO COM PREPARO MANUAL. AF_06/2014 (REFEITÓRIO )</t>
  </si>
  <si>
    <t>4.1.2</t>
  </si>
  <si>
    <t>CONTRAVERGA MOLDADA IN LOCO EM CONCRETO PARA VÃOS DE MAIS DE 1,5 M DE COMPRIMENTO. AF_03/2016</t>
  </si>
  <si>
    <t>4.1.3</t>
  </si>
  <si>
    <t>CHAPISCO APLICADO EM ALVENARIA (SEM PRESENÇA DE VÃOS) E ESTRUTURAS DE CONCRETO DE FACHADA, COM COLHER DE PEDREIRO. ARGAMASSA TRAÇO 1:3 COM PREPARO EM BETONEIRA 400L. AF_06/2014</t>
  </si>
  <si>
    <t>4.1.4</t>
  </si>
  <si>
    <t>EMBOÇO, PARA RECEBIMENTO DE CERÂMICA, EM ARGAMASSA TRAÇO 1:2:8, PREPARO MANUAL, APLICADO MANUALMENTE EM FACES INTERNAS DE PAREDES, PARA AMBIENTE COM ÁREA MENOR QUE 5M2, ESPESSURA DE 20MM, COM EXECUÇÃO DE TALISCAS. AF_06/2014</t>
  </si>
  <si>
    <t>4.1.5</t>
  </si>
  <si>
    <t>4.1.6</t>
  </si>
  <si>
    <t>REVESTIMENTO CERÂMICO 10 X 10 CM (REFEITÓRIO)</t>
  </si>
  <si>
    <t>GUARDA CORPO METÁLICO C/ CORRIMÃO METÁLICO / H= 1,10M</t>
  </si>
  <si>
    <t>4.1.7</t>
  </si>
  <si>
    <t>PAVIMENTAÇÃO</t>
  </si>
  <si>
    <t>4.2.1</t>
  </si>
  <si>
    <t>REVESTIMENTO CERÂMICO PARA PISO COM PLACAS TIPO ESMALTADA EXTRA DE DIMENSÕES 45X45 CM APLICADA EM AMBIENTES DE ÁREA MAIOR QUE 10 M2. AF_06/2014 (PASSARELAS)</t>
  </si>
  <si>
    <t>4.2.2</t>
  </si>
  <si>
    <t>PISO PODOTÁTIL BORRACHA SINTÉTICA 5MM APL. C/COLA</t>
  </si>
  <si>
    <t>4.2.3</t>
  </si>
  <si>
    <t>ABERTURAS</t>
  </si>
  <si>
    <t>4.3.1</t>
  </si>
  <si>
    <t>4.3.2</t>
  </si>
  <si>
    <t>4.3.3</t>
  </si>
  <si>
    <t>4.3.4</t>
  </si>
  <si>
    <t>JANELA DE ALUMÍNIO DE CORRER, 4 FOLHAS, FIXAÇÃO COM PARAFUSO, VEDAÇÃO COM ESPUMA EXPANSIVA PU, COM VIDROS, PADRONIZADA. AF_07/2016 (TEMPERADO 10MM)</t>
  </si>
  <si>
    <t>PORTA DE VIDRO TEMPERADO 10MM LISO C/ FERRAGENS COLOCADO</t>
  </si>
  <si>
    <t>VIDRO TEMPERADO 8MM LISO COLOCADO (FIXO E BANDEIRA)</t>
  </si>
  <si>
    <t>4.4</t>
  </si>
  <si>
    <t>COBERTURA</t>
  </si>
  <si>
    <t>4.4.1</t>
  </si>
  <si>
    <t>ESTRUTURA METALICA 2 AGUAS VAO ATE 15M/TRATADA COLOCADA-TESOURAS, ATÉ 20KG/M²
TESOURAS, ATÉ 20KG/M²</t>
  </si>
  <si>
    <t>4.4.2</t>
  </si>
  <si>
    <t>4.5</t>
  </si>
  <si>
    <t>TOTAL GERAL DO ITEM 4</t>
  </si>
  <si>
    <t>CONTRATAÇÃO DE OBRA DE REFORMA E AMPLIAÇÃO DA ESCOLA MUNICIPAL DE ENSINO FUNDAMENTAL DÁRIO CREPALDI</t>
  </si>
  <si>
    <t>FABRICAÇÃO, MONTAGEM E DESMONTAGEM DE FÔRMA PARA VIGA BALDRAME, EM MADEIRA SERRADA, E=25 MM, 1 UTILIZAÇÃO. AF_06/2017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</si>
</sst>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/>
    <xf numFmtId="4" fontId="0" fillId="0" borderId="0" xfId="0" applyNumberFormat="1"/>
    <xf numFmtId="0" fontId="3" fillId="0" borderId="0" xfId="0" applyFont="1" applyAlignment="1">
      <alignment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9" fontId="6" fillId="0" borderId="21" xfId="1" applyNumberFormat="1" applyFont="1" applyBorder="1" applyAlignment="1">
      <alignment horizontal="center" vertical="center"/>
    </xf>
    <xf numFmtId="9" fontId="6" fillId="0" borderId="11" xfId="1" applyNumberFormat="1" applyFont="1" applyBorder="1" applyAlignment="1">
      <alignment horizontal="center" vertical="center"/>
    </xf>
    <xf numFmtId="9" fontId="6" fillId="0" borderId="15" xfId="0" applyNumberFormat="1" applyFont="1" applyBorder="1" applyAlignment="1">
      <alignment horizontal="center" vertical="center"/>
    </xf>
    <xf numFmtId="9" fontId="6" fillId="0" borderId="17" xfId="0" applyNumberFormat="1" applyFont="1" applyBorder="1" applyAlignment="1">
      <alignment horizontal="center" vertical="center"/>
    </xf>
    <xf numFmtId="9" fontId="3" fillId="0" borderId="17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4" fontId="3" fillId="0" borderId="43" xfId="0" applyNumberFormat="1" applyFont="1" applyBorder="1" applyAlignment="1">
      <alignment horizontal="center" vertical="center"/>
    </xf>
    <xf numFmtId="4" fontId="3" fillId="0" borderId="44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5" xfId="0" applyFont="1" applyBorder="1" applyAlignment="1">
      <alignment horizontal="right" vertical="center"/>
    </xf>
    <xf numFmtId="4" fontId="3" fillId="0" borderId="46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41" xfId="0" applyFont="1" applyBorder="1" applyAlignment="1">
      <alignment horizontal="center" vertical="center"/>
    </xf>
    <xf numFmtId="0" fontId="10" fillId="0" borderId="48" xfId="0" applyFont="1" applyBorder="1" applyAlignment="1">
      <alignment vertical="center" wrapText="1"/>
    </xf>
    <xf numFmtId="0" fontId="10" fillId="0" borderId="48" xfId="0" applyFont="1" applyBorder="1" applyAlignment="1">
      <alignment horizontal="center" vertical="center"/>
    </xf>
    <xf numFmtId="4" fontId="10" fillId="0" borderId="48" xfId="0" applyNumberFormat="1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2" fontId="3" fillId="4" borderId="10" xfId="1" applyNumberFormat="1" applyFont="1" applyFill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4" fontId="10" fillId="0" borderId="48" xfId="0" applyNumberFormat="1" applyFont="1" applyBorder="1" applyAlignment="1">
      <alignment horizontal="center" vertical="center"/>
    </xf>
    <xf numFmtId="2" fontId="10" fillId="0" borderId="49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6" fillId="0" borderId="47" xfId="0" applyFont="1" applyFill="1" applyBorder="1" applyAlignment="1">
      <alignment wrapText="1"/>
    </xf>
    <xf numFmtId="0" fontId="3" fillId="4" borderId="47" xfId="0" applyFont="1" applyFill="1" applyBorder="1" applyAlignment="1">
      <alignment horizontal="center"/>
    </xf>
    <xf numFmtId="164" fontId="3" fillId="4" borderId="47" xfId="1" applyNumberFormat="1" applyFont="1" applyFill="1" applyBorder="1" applyAlignment="1">
      <alignment horizontal="center" vertical="center"/>
    </xf>
    <xf numFmtId="164" fontId="3" fillId="0" borderId="47" xfId="1" applyNumberFormat="1" applyFont="1" applyBorder="1" applyAlignment="1">
      <alignment horizontal="center" vertical="center"/>
    </xf>
    <xf numFmtId="2" fontId="11" fillId="0" borderId="47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3" fillId="4" borderId="10" xfId="0" applyFont="1" applyFill="1" applyBorder="1" applyAlignment="1">
      <alignment horizontal="center" vertical="center"/>
    </xf>
    <xf numFmtId="164" fontId="3" fillId="4" borderId="10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/>
    </xf>
    <xf numFmtId="2" fontId="3" fillId="4" borderId="1" xfId="1" applyNumberFormat="1" applyFont="1" applyFill="1" applyBorder="1" applyAlignment="1">
      <alignment horizontal="center" vertical="center" wrapText="1"/>
    </xf>
    <xf numFmtId="2" fontId="3" fillId="0" borderId="10" xfId="1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 wrapText="1"/>
    </xf>
    <xf numFmtId="2" fontId="3" fillId="0" borderId="47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10" fillId="0" borderId="49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2" fontId="3" fillId="4" borderId="10" xfId="1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vertical="center" wrapText="1"/>
    </xf>
    <xf numFmtId="0" fontId="3" fillId="4" borderId="50" xfId="0" applyFont="1" applyFill="1" applyBorder="1" applyAlignment="1">
      <alignment horizontal="center" vertical="center"/>
    </xf>
    <xf numFmtId="2" fontId="3" fillId="4" borderId="50" xfId="1" applyNumberFormat="1" applyFont="1" applyFill="1" applyBorder="1" applyAlignment="1">
      <alignment horizontal="center" vertical="center"/>
    </xf>
    <xf numFmtId="2" fontId="3" fillId="0" borderId="50" xfId="1" applyNumberFormat="1" applyFont="1" applyBorder="1" applyAlignment="1">
      <alignment horizontal="center" vertical="center"/>
    </xf>
    <xf numFmtId="2" fontId="11" fillId="0" borderId="50" xfId="0" applyNumberFormat="1" applyFont="1" applyBorder="1" applyAlignment="1">
      <alignment horizontal="center" vertical="center"/>
    </xf>
    <xf numFmtId="2" fontId="9" fillId="0" borderId="0" xfId="0" applyNumberFormat="1" applyFont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10" fillId="0" borderId="41" xfId="0" applyFont="1" applyBorder="1" applyAlignment="1">
      <alignment horizontal="right" vertical="center"/>
    </xf>
    <xf numFmtId="0" fontId="10" fillId="0" borderId="48" xfId="0" applyFont="1" applyBorder="1" applyAlignment="1">
      <alignment horizontal="right" vertical="center"/>
    </xf>
    <xf numFmtId="0" fontId="10" fillId="3" borderId="50" xfId="0" applyFont="1" applyFill="1" applyBorder="1" applyAlignment="1">
      <alignment horizontal="center" vertical="center" wrapText="1"/>
    </xf>
    <xf numFmtId="0" fontId="10" fillId="0" borderId="48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" fontId="3" fillId="0" borderId="45" xfId="0" applyNumberFormat="1" applyFont="1" applyBorder="1" applyAlignment="1">
      <alignment horizontal="left"/>
    </xf>
    <xf numFmtId="4" fontId="3" fillId="0" borderId="3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10" fontId="3" fillId="0" borderId="37" xfId="0" applyNumberFormat="1" applyFont="1" applyBorder="1" applyAlignment="1">
      <alignment horizontal="left" vertical="center"/>
    </xf>
    <xf numFmtId="10" fontId="3" fillId="0" borderId="12" xfId="0" applyNumberFormat="1" applyFont="1" applyBorder="1" applyAlignment="1">
      <alignment horizontal="left" vertical="center"/>
    </xf>
    <xf numFmtId="10" fontId="3" fillId="0" borderId="13" xfId="0" applyNumberFormat="1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0" fillId="0" borderId="48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5" xfId="0" applyBorder="1" applyAlignment="1">
      <alignment horizontal="center"/>
    </xf>
    <xf numFmtId="2" fontId="8" fillId="0" borderId="38" xfId="2" applyNumberFormat="1" applyFont="1" applyBorder="1" applyAlignment="1">
      <alignment horizontal="center" vertical="center"/>
    </xf>
    <xf numFmtId="2" fontId="8" fillId="0" borderId="39" xfId="2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 vertical="center"/>
    </xf>
    <xf numFmtId="4" fontId="4" fillId="0" borderId="37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/>
    </xf>
    <xf numFmtId="2" fontId="8" fillId="0" borderId="37" xfId="2" applyNumberFormat="1" applyFont="1" applyBorder="1" applyAlignment="1">
      <alignment horizontal="center" vertical="center"/>
    </xf>
    <xf numFmtId="2" fontId="8" fillId="0" borderId="32" xfId="2" applyNumberFormat="1" applyFont="1" applyBorder="1" applyAlignment="1">
      <alignment horizontal="center" vertical="center"/>
    </xf>
    <xf numFmtId="2" fontId="8" fillId="0" borderId="38" xfId="0" applyNumberFormat="1" applyFont="1" applyBorder="1" applyAlignment="1">
      <alignment horizontal="center" vertical="center"/>
    </xf>
    <xf numFmtId="2" fontId="8" fillId="0" borderId="39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1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" fontId="3" fillId="0" borderId="0" xfId="0" applyNumberFormat="1" applyFont="1" applyAlignment="1">
      <alignment horizontal="left" vertical="center"/>
    </xf>
    <xf numFmtId="4" fontId="3" fillId="0" borderId="6" xfId="0" applyNumberFormat="1" applyFont="1" applyBorder="1" applyAlignment="1">
      <alignment horizontal="left" vertical="center"/>
    </xf>
    <xf numFmtId="10" fontId="3" fillId="0" borderId="8" xfId="0" applyNumberFormat="1" applyFont="1" applyBorder="1" applyAlignment="1">
      <alignment horizontal="left" vertical="center"/>
    </xf>
    <xf numFmtId="10" fontId="3" fillId="0" borderId="9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69</xdr:row>
      <xdr:rowOff>0</xdr:rowOff>
    </xdr:from>
    <xdr:to>
      <xdr:col>1</xdr:col>
      <xdr:colOff>1990725</xdr:colOff>
      <xdr:row>69</xdr:row>
      <xdr:rowOff>0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57150" y="19583400"/>
          <a:ext cx="2867025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69</xdr:row>
      <xdr:rowOff>0</xdr:rowOff>
    </xdr:from>
    <xdr:to>
      <xdr:col>5</xdr:col>
      <xdr:colOff>428625</xdr:colOff>
      <xdr:row>69</xdr:row>
      <xdr:rowOff>0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5238750" y="32080200"/>
          <a:ext cx="3295650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23</xdr:row>
      <xdr:rowOff>0</xdr:rowOff>
    </xdr:from>
    <xdr:to>
      <xdr:col>3</xdr:col>
      <xdr:colOff>590550</xdr:colOff>
      <xdr:row>23</xdr:row>
      <xdr:rowOff>0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/>
      </xdr:nvCxnSpPr>
      <xdr:spPr>
        <a:xfrm>
          <a:off x="57150" y="9296400"/>
          <a:ext cx="2609850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723900</xdr:colOff>
      <xdr:row>22</xdr:row>
      <xdr:rowOff>180975</xdr:rowOff>
    </xdr:from>
    <xdr:to>
      <xdr:col>8</xdr:col>
      <xdr:colOff>0</xdr:colOff>
      <xdr:row>22</xdr:row>
      <xdr:rowOff>180977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 flipV="1">
          <a:off x="4886325" y="9286875"/>
          <a:ext cx="3162300" cy="2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topLeftCell="A37" zoomScaleNormal="100" workbookViewId="0">
      <selection activeCell="B59" sqref="B59:E59"/>
    </sheetView>
  </sheetViews>
  <sheetFormatPr defaultRowHeight="12.75" x14ac:dyDescent="0.2"/>
  <cols>
    <col min="1" max="1" width="16.28515625" style="26" customWidth="1"/>
    <col min="2" max="2" width="55.42578125" style="26" customWidth="1"/>
    <col min="3" max="3" width="9.140625" style="26"/>
    <col min="4" max="4" width="12.7109375" style="26" customWidth="1"/>
    <col min="5" max="5" width="15" style="26" customWidth="1"/>
    <col min="6" max="6" width="12.140625" style="26" customWidth="1"/>
    <col min="7" max="7" width="10" style="26" bestFit="1" customWidth="1"/>
    <col min="8" max="16384" width="9.140625" style="26"/>
  </cols>
  <sheetData>
    <row r="1" spans="1:8" ht="31.5" customHeight="1" thickBot="1" x14ac:dyDescent="0.25">
      <c r="A1" s="101" t="s">
        <v>0</v>
      </c>
      <c r="B1" s="102"/>
      <c r="C1" s="102"/>
      <c r="D1" s="102"/>
      <c r="E1" s="102"/>
      <c r="F1" s="102"/>
      <c r="G1" s="103"/>
    </row>
    <row r="2" spans="1:8" ht="13.5" thickBot="1" x14ac:dyDescent="0.25">
      <c r="A2" s="90"/>
      <c r="B2" s="91"/>
      <c r="C2" s="91"/>
      <c r="D2" s="91"/>
      <c r="E2" s="91"/>
      <c r="F2" s="91"/>
      <c r="G2" s="91"/>
    </row>
    <row r="3" spans="1:8" ht="13.5" thickBot="1" x14ac:dyDescent="0.25">
      <c r="A3" s="20" t="s">
        <v>22</v>
      </c>
      <c r="B3" s="106" t="s">
        <v>105</v>
      </c>
      <c r="C3" s="106"/>
      <c r="D3" s="106"/>
      <c r="E3" s="106"/>
      <c r="F3" s="106"/>
      <c r="G3" s="107"/>
      <c r="H3" s="2"/>
    </row>
    <row r="4" spans="1:8" ht="13.5" thickBot="1" x14ac:dyDescent="0.25">
      <c r="A4" s="22" t="s">
        <v>1</v>
      </c>
      <c r="B4" s="92" t="s">
        <v>43</v>
      </c>
      <c r="C4" s="93"/>
      <c r="D4" s="93"/>
      <c r="E4" s="93"/>
      <c r="F4" s="93"/>
      <c r="G4" s="94"/>
    </row>
    <row r="5" spans="1:8" ht="13.5" thickBot="1" x14ac:dyDescent="0.25">
      <c r="A5" s="22" t="s">
        <v>2</v>
      </c>
      <c r="B5" s="95">
        <f>F63</f>
        <v>0</v>
      </c>
      <c r="C5" s="96"/>
      <c r="D5" s="96"/>
      <c r="E5" s="96"/>
      <c r="F5" s="96"/>
      <c r="G5" s="97"/>
    </row>
    <row r="6" spans="1:8" ht="13.5" thickBot="1" x14ac:dyDescent="0.25">
      <c r="A6" s="21" t="s">
        <v>3</v>
      </c>
      <c r="B6" s="98">
        <v>0.25</v>
      </c>
      <c r="C6" s="99"/>
      <c r="D6" s="99"/>
      <c r="E6" s="99"/>
      <c r="F6" s="99"/>
      <c r="G6" s="100"/>
    </row>
    <row r="7" spans="1:8" ht="13.5" thickBot="1" x14ac:dyDescent="0.25">
      <c r="A7" s="109"/>
      <c r="B7" s="110"/>
      <c r="C7" s="110"/>
      <c r="D7" s="110"/>
      <c r="E7" s="110"/>
      <c r="F7" s="110"/>
      <c r="G7" s="110"/>
    </row>
    <row r="8" spans="1:8" ht="13.5" thickBot="1" x14ac:dyDescent="0.25">
      <c r="A8" s="27" t="s">
        <v>13</v>
      </c>
      <c r="B8" s="28" t="s">
        <v>30</v>
      </c>
      <c r="C8" s="29" t="s">
        <v>4</v>
      </c>
      <c r="D8" s="29" t="s">
        <v>31</v>
      </c>
      <c r="E8" s="29" t="s">
        <v>32</v>
      </c>
      <c r="F8" s="29" t="s">
        <v>33</v>
      </c>
      <c r="G8" s="31" t="s">
        <v>20</v>
      </c>
    </row>
    <row r="9" spans="1:8" x14ac:dyDescent="0.2">
      <c r="A9" s="32">
        <v>1</v>
      </c>
      <c r="B9" s="89" t="s">
        <v>36</v>
      </c>
      <c r="C9" s="89"/>
      <c r="D9" s="89"/>
      <c r="E9" s="89"/>
      <c r="F9" s="89"/>
      <c r="G9" s="89"/>
    </row>
    <row r="10" spans="1:8" ht="39" thickBot="1" x14ac:dyDescent="0.25">
      <c r="A10" s="33" t="s">
        <v>41</v>
      </c>
      <c r="B10" s="34" t="s">
        <v>44</v>
      </c>
      <c r="C10" s="33" t="s">
        <v>38</v>
      </c>
      <c r="D10" s="35">
        <v>83.6</v>
      </c>
      <c r="E10" s="36"/>
      <c r="F10" s="37">
        <f>ROUND(D10*E10,2)</f>
        <v>0</v>
      </c>
      <c r="G10" s="38" t="e">
        <f>F10*100/$F$63</f>
        <v>#DIV/0!</v>
      </c>
    </row>
    <row r="11" spans="1:8" ht="13.5" thickBot="1" x14ac:dyDescent="0.25">
      <c r="A11" s="27" t="s">
        <v>5</v>
      </c>
      <c r="B11" s="108" t="s">
        <v>68</v>
      </c>
      <c r="C11" s="108"/>
      <c r="D11" s="108"/>
      <c r="E11" s="108"/>
      <c r="F11" s="39">
        <f>SUM(F10:F10)</f>
        <v>0</v>
      </c>
      <c r="G11" s="40" t="e">
        <f>F11*G63/F63</f>
        <v>#DIV/0!</v>
      </c>
    </row>
    <row r="12" spans="1:8" ht="13.5" thickBot="1" x14ac:dyDescent="0.25">
      <c r="A12" s="87"/>
      <c r="B12" s="87"/>
      <c r="C12" s="87"/>
      <c r="D12" s="87"/>
      <c r="E12" s="87"/>
      <c r="F12" s="87"/>
      <c r="G12" s="87"/>
    </row>
    <row r="13" spans="1:8" ht="13.5" thickBot="1" x14ac:dyDescent="0.25">
      <c r="A13" s="41">
        <v>2</v>
      </c>
      <c r="B13" s="104" t="s">
        <v>45</v>
      </c>
      <c r="C13" s="104"/>
      <c r="D13" s="104"/>
      <c r="E13" s="104"/>
      <c r="F13" s="104"/>
      <c r="G13" s="105"/>
    </row>
    <row r="14" spans="1:8" ht="25.5" x14ac:dyDescent="0.2">
      <c r="A14" s="42" t="s">
        <v>6</v>
      </c>
      <c r="B14" s="43" t="s">
        <v>46</v>
      </c>
      <c r="C14" s="44" t="s">
        <v>37</v>
      </c>
      <c r="D14" s="45">
        <v>5.12</v>
      </c>
      <c r="E14" s="46"/>
      <c r="F14" s="37">
        <f>ROUND(D14*E14,2)</f>
        <v>0</v>
      </c>
      <c r="G14" s="47" t="e">
        <f>F14*100/$F$63</f>
        <v>#DIV/0!</v>
      </c>
    </row>
    <row r="15" spans="1:8" ht="13.5" thickBot="1" x14ac:dyDescent="0.25">
      <c r="A15" s="48" t="s">
        <v>7</v>
      </c>
      <c r="B15" s="49" t="s">
        <v>47</v>
      </c>
      <c r="C15" s="50" t="s">
        <v>37</v>
      </c>
      <c r="D15" s="51">
        <v>12</v>
      </c>
      <c r="E15" s="36"/>
      <c r="F15" s="37">
        <f>ROUND(D15*E15,2)</f>
        <v>0</v>
      </c>
      <c r="G15" s="38" t="e">
        <f>F15*100/$F$63</f>
        <v>#DIV/0!</v>
      </c>
    </row>
    <row r="16" spans="1:8" ht="15.75" customHeight="1" thickBot="1" x14ac:dyDescent="0.25">
      <c r="A16" s="27" t="s">
        <v>23</v>
      </c>
      <c r="B16" s="108" t="s">
        <v>68</v>
      </c>
      <c r="C16" s="108"/>
      <c r="D16" s="108"/>
      <c r="E16" s="108"/>
      <c r="F16" s="39">
        <f>SUM(F14:F15)</f>
        <v>0</v>
      </c>
      <c r="G16" s="40" t="e">
        <f>F16*100/F63</f>
        <v>#DIV/0!</v>
      </c>
    </row>
    <row r="17" spans="1:7" ht="13.5" thickBot="1" x14ac:dyDescent="0.25">
      <c r="A17" s="87"/>
      <c r="B17" s="87"/>
      <c r="C17" s="87"/>
      <c r="D17" s="87"/>
      <c r="E17" s="87"/>
      <c r="F17" s="87"/>
      <c r="G17" s="87"/>
    </row>
    <row r="18" spans="1:7" ht="13.5" thickBot="1" x14ac:dyDescent="0.25">
      <c r="A18" s="41">
        <v>3</v>
      </c>
      <c r="B18" s="104" t="s">
        <v>40</v>
      </c>
      <c r="C18" s="104"/>
      <c r="D18" s="104"/>
      <c r="E18" s="104"/>
      <c r="F18" s="104"/>
      <c r="G18" s="105"/>
    </row>
    <row r="19" spans="1:7" x14ac:dyDescent="0.2">
      <c r="A19" s="32" t="s">
        <v>8</v>
      </c>
      <c r="B19" s="89" t="s">
        <v>48</v>
      </c>
      <c r="C19" s="89"/>
      <c r="D19" s="89"/>
      <c r="E19" s="89"/>
      <c r="F19" s="89"/>
      <c r="G19" s="89"/>
    </row>
    <row r="20" spans="1:7" ht="38.25" x14ac:dyDescent="0.2">
      <c r="A20" s="52" t="s">
        <v>49</v>
      </c>
      <c r="B20" s="53" t="s">
        <v>52</v>
      </c>
      <c r="C20" s="54" t="s">
        <v>39</v>
      </c>
      <c r="D20" s="55">
        <v>5.12</v>
      </c>
      <c r="E20" s="55"/>
      <c r="F20" s="37">
        <f>ROUND(D20*E20,2)</f>
        <v>0</v>
      </c>
      <c r="G20" s="38" t="e">
        <f>F20*100/$F$63</f>
        <v>#DIV/0!</v>
      </c>
    </row>
    <row r="21" spans="1:7" ht="38.25" x14ac:dyDescent="0.2">
      <c r="A21" s="52" t="s">
        <v>50</v>
      </c>
      <c r="B21" s="53" t="s">
        <v>53</v>
      </c>
      <c r="C21" s="54" t="s">
        <v>39</v>
      </c>
      <c r="D21" s="56">
        <v>5.12</v>
      </c>
      <c r="E21" s="55"/>
      <c r="F21" s="37">
        <f t="shared" ref="F21:F22" si="0">ROUND(D21*E21,2)</f>
        <v>0</v>
      </c>
      <c r="G21" s="38" t="e">
        <f t="shared" ref="G21:G22" si="1">F21*100/$F$63</f>
        <v>#DIV/0!</v>
      </c>
    </row>
    <row r="22" spans="1:7" ht="26.25" thickBot="1" x14ac:dyDescent="0.25">
      <c r="A22" s="48" t="s">
        <v>51</v>
      </c>
      <c r="B22" s="49" t="s">
        <v>54</v>
      </c>
      <c r="C22" s="33" t="s">
        <v>37</v>
      </c>
      <c r="D22" s="35">
        <v>1.28</v>
      </c>
      <c r="E22" s="57"/>
      <c r="F22" s="37">
        <f t="shared" si="0"/>
        <v>0</v>
      </c>
      <c r="G22" s="38" t="e">
        <f t="shared" si="1"/>
        <v>#DIV/0!</v>
      </c>
    </row>
    <row r="23" spans="1:7" ht="13.5" thickBot="1" x14ac:dyDescent="0.25">
      <c r="A23" s="27" t="s">
        <v>55</v>
      </c>
      <c r="B23" s="108" t="s">
        <v>68</v>
      </c>
      <c r="C23" s="108"/>
      <c r="D23" s="108"/>
      <c r="E23" s="108"/>
      <c r="F23" s="39">
        <f>SUM(F20:F22)</f>
        <v>0</v>
      </c>
      <c r="G23" s="40" t="e">
        <f>F23*100/$F$63</f>
        <v>#DIV/0!</v>
      </c>
    </row>
    <row r="24" spans="1:7" ht="13.5" thickBot="1" x14ac:dyDescent="0.25">
      <c r="A24" s="111"/>
      <c r="B24" s="111"/>
      <c r="C24" s="111"/>
      <c r="D24" s="111"/>
      <c r="E24" s="111"/>
      <c r="F24" s="111"/>
      <c r="G24" s="111"/>
    </row>
    <row r="25" spans="1:7" ht="13.5" thickBot="1" x14ac:dyDescent="0.25">
      <c r="A25" s="41" t="s">
        <v>9</v>
      </c>
      <c r="B25" s="104" t="s">
        <v>56</v>
      </c>
      <c r="C25" s="104"/>
      <c r="D25" s="104"/>
      <c r="E25" s="104"/>
      <c r="F25" s="104"/>
      <c r="G25" s="105"/>
    </row>
    <row r="26" spans="1:7" x14ac:dyDescent="0.2">
      <c r="A26" s="58" t="s">
        <v>57</v>
      </c>
      <c r="B26" s="43" t="s">
        <v>62</v>
      </c>
      <c r="C26" s="59" t="s">
        <v>37</v>
      </c>
      <c r="D26" s="60">
        <v>5.6</v>
      </c>
      <c r="E26" s="60"/>
      <c r="F26" s="37">
        <f t="shared" ref="F26:F31" si="2">ROUND(D26*E26,2)</f>
        <v>0</v>
      </c>
      <c r="G26" s="47" t="e">
        <f>F26*100/$F$63</f>
        <v>#DIV/0!</v>
      </c>
    </row>
    <row r="27" spans="1:7" ht="38.25" x14ac:dyDescent="0.2">
      <c r="A27" s="61" t="s">
        <v>58</v>
      </c>
      <c r="B27" s="53" t="s">
        <v>106</v>
      </c>
      <c r="C27" s="54" t="s">
        <v>39</v>
      </c>
      <c r="D27" s="55">
        <v>10.029999999999999</v>
      </c>
      <c r="E27" s="55"/>
      <c r="F27" s="37">
        <f t="shared" si="2"/>
        <v>0</v>
      </c>
      <c r="G27" s="47" t="e">
        <f t="shared" ref="G27:G31" si="3">F27*100/$F$63</f>
        <v>#DIV/0!</v>
      </c>
    </row>
    <row r="28" spans="1:7" x14ac:dyDescent="0.2">
      <c r="A28" s="61" t="s">
        <v>59</v>
      </c>
      <c r="B28" s="53" t="s">
        <v>54</v>
      </c>
      <c r="C28" s="54" t="s">
        <v>37</v>
      </c>
      <c r="D28" s="55">
        <v>3.01</v>
      </c>
      <c r="E28" s="55"/>
      <c r="F28" s="37">
        <f t="shared" si="2"/>
        <v>0</v>
      </c>
      <c r="G28" s="47" t="e">
        <f t="shared" si="3"/>
        <v>#DIV/0!</v>
      </c>
    </row>
    <row r="29" spans="1:7" ht="38.25" x14ac:dyDescent="0.2">
      <c r="A29" s="61" t="s">
        <v>60</v>
      </c>
      <c r="B29" s="53" t="s">
        <v>63</v>
      </c>
      <c r="C29" s="54" t="s">
        <v>39</v>
      </c>
      <c r="D29" s="55">
        <v>32.340000000000003</v>
      </c>
      <c r="E29" s="55"/>
      <c r="F29" s="37">
        <f t="shared" si="2"/>
        <v>0</v>
      </c>
      <c r="G29" s="47" t="e">
        <f t="shared" si="3"/>
        <v>#DIV/0!</v>
      </c>
    </row>
    <row r="30" spans="1:7" x14ac:dyDescent="0.2">
      <c r="A30" s="61" t="s">
        <v>61</v>
      </c>
      <c r="B30" s="53" t="s">
        <v>64</v>
      </c>
      <c r="C30" s="54" t="s">
        <v>37</v>
      </c>
      <c r="D30" s="55">
        <v>2.85</v>
      </c>
      <c r="E30" s="55"/>
      <c r="F30" s="37">
        <f t="shared" si="2"/>
        <v>0</v>
      </c>
      <c r="G30" s="47" t="e">
        <f t="shared" si="3"/>
        <v>#DIV/0!</v>
      </c>
    </row>
    <row r="31" spans="1:7" ht="26.25" thickBot="1" x14ac:dyDescent="0.25">
      <c r="A31" s="48" t="s">
        <v>66</v>
      </c>
      <c r="B31" s="49" t="s">
        <v>65</v>
      </c>
      <c r="C31" s="33" t="s">
        <v>39</v>
      </c>
      <c r="D31" s="57">
        <v>42.04</v>
      </c>
      <c r="E31" s="57"/>
      <c r="F31" s="37">
        <f t="shared" si="2"/>
        <v>0</v>
      </c>
      <c r="G31" s="47" t="e">
        <f t="shared" si="3"/>
        <v>#DIV/0!</v>
      </c>
    </row>
    <row r="32" spans="1:7" ht="15.75" customHeight="1" thickBot="1" x14ac:dyDescent="0.25">
      <c r="A32" s="27" t="s">
        <v>67</v>
      </c>
      <c r="B32" s="88" t="s">
        <v>68</v>
      </c>
      <c r="C32" s="88"/>
      <c r="D32" s="88"/>
      <c r="E32" s="88"/>
      <c r="F32" s="30">
        <f>SUM(F26:F31)</f>
        <v>0</v>
      </c>
      <c r="G32" s="62" t="e">
        <f>F32*100/F63</f>
        <v>#DIV/0!</v>
      </c>
    </row>
    <row r="33" spans="1:7" ht="15.75" customHeight="1" thickBot="1" x14ac:dyDescent="0.25">
      <c r="A33" s="112"/>
      <c r="B33" s="112"/>
      <c r="C33" s="112"/>
      <c r="D33" s="112"/>
      <c r="E33" s="112"/>
      <c r="F33" s="112"/>
      <c r="G33" s="112"/>
    </row>
    <row r="34" spans="1:7" ht="15.75" customHeight="1" thickBot="1" x14ac:dyDescent="0.25">
      <c r="A34" s="27" t="s">
        <v>24</v>
      </c>
      <c r="B34" s="88" t="s">
        <v>69</v>
      </c>
      <c r="C34" s="88"/>
      <c r="D34" s="88"/>
      <c r="E34" s="88"/>
      <c r="F34" s="30">
        <f>SUM(F32+F23)</f>
        <v>0</v>
      </c>
      <c r="G34" s="62" t="e">
        <f>F34*100/F63</f>
        <v>#DIV/0!</v>
      </c>
    </row>
    <row r="35" spans="1:7" ht="13.5" thickBot="1" x14ac:dyDescent="0.25">
      <c r="A35" s="87"/>
      <c r="B35" s="87"/>
      <c r="C35" s="87"/>
      <c r="D35" s="87"/>
      <c r="E35" s="87"/>
      <c r="F35" s="87"/>
      <c r="G35" s="87"/>
    </row>
    <row r="36" spans="1:7" ht="13.5" thickBot="1" x14ac:dyDescent="0.25">
      <c r="A36" s="41">
        <v>4</v>
      </c>
      <c r="B36" s="104" t="s">
        <v>42</v>
      </c>
      <c r="C36" s="104"/>
      <c r="D36" s="104"/>
      <c r="E36" s="104"/>
      <c r="F36" s="104"/>
      <c r="G36" s="105"/>
    </row>
    <row r="37" spans="1:7" x14ac:dyDescent="0.2">
      <c r="A37" s="32" t="s">
        <v>10</v>
      </c>
      <c r="B37" s="89" t="s">
        <v>70</v>
      </c>
      <c r="C37" s="89"/>
      <c r="D37" s="89"/>
      <c r="E37" s="89"/>
      <c r="F37" s="89"/>
      <c r="G37" s="89"/>
    </row>
    <row r="38" spans="1:7" ht="76.5" x14ac:dyDescent="0.2">
      <c r="A38" s="63" t="s">
        <v>71</v>
      </c>
      <c r="B38" s="53" t="s">
        <v>72</v>
      </c>
      <c r="C38" s="54" t="s">
        <v>39</v>
      </c>
      <c r="D38" s="55">
        <v>77.150000000000006</v>
      </c>
      <c r="E38" s="55"/>
      <c r="F38" s="37">
        <f t="shared" ref="F38:F43" si="4">ROUND(D38*E38,2)</f>
        <v>0</v>
      </c>
      <c r="G38" s="64" t="e">
        <f>F38*100/$F$63</f>
        <v>#DIV/0!</v>
      </c>
    </row>
    <row r="39" spans="1:7" ht="25.5" x14ac:dyDescent="0.2">
      <c r="A39" s="63" t="s">
        <v>73</v>
      </c>
      <c r="B39" s="53" t="s">
        <v>74</v>
      </c>
      <c r="C39" s="54" t="s">
        <v>38</v>
      </c>
      <c r="D39" s="55">
        <v>52.04</v>
      </c>
      <c r="E39" s="55"/>
      <c r="F39" s="37">
        <f t="shared" si="4"/>
        <v>0</v>
      </c>
      <c r="G39" s="64" t="e">
        <f t="shared" ref="G39:G43" si="5">F39*100/$F$63</f>
        <v>#DIV/0!</v>
      </c>
    </row>
    <row r="40" spans="1:7" ht="51" x14ac:dyDescent="0.2">
      <c r="A40" s="63" t="s">
        <v>75</v>
      </c>
      <c r="B40" s="65" t="s">
        <v>76</v>
      </c>
      <c r="C40" s="54" t="s">
        <v>39</v>
      </c>
      <c r="D40" s="55">
        <v>154.30000000000001</v>
      </c>
      <c r="E40" s="55"/>
      <c r="F40" s="37">
        <f t="shared" si="4"/>
        <v>0</v>
      </c>
      <c r="G40" s="64" t="e">
        <f t="shared" si="5"/>
        <v>#DIV/0!</v>
      </c>
    </row>
    <row r="41" spans="1:7" ht="76.5" x14ac:dyDescent="0.2">
      <c r="A41" s="63" t="s">
        <v>77</v>
      </c>
      <c r="B41" s="65" t="s">
        <v>78</v>
      </c>
      <c r="C41" s="54" t="s">
        <v>39</v>
      </c>
      <c r="D41" s="55">
        <v>154.30000000000001</v>
      </c>
      <c r="E41" s="55"/>
      <c r="F41" s="37">
        <f t="shared" si="4"/>
        <v>0</v>
      </c>
      <c r="G41" s="64" t="e">
        <f t="shared" si="5"/>
        <v>#DIV/0!</v>
      </c>
    </row>
    <row r="42" spans="1:7" x14ac:dyDescent="0.2">
      <c r="A42" s="63" t="s">
        <v>79</v>
      </c>
      <c r="B42" s="66" t="s">
        <v>81</v>
      </c>
      <c r="C42" s="54" t="s">
        <v>39</v>
      </c>
      <c r="D42" s="55">
        <v>158.72</v>
      </c>
      <c r="E42" s="55"/>
      <c r="F42" s="37">
        <f t="shared" si="4"/>
        <v>0</v>
      </c>
      <c r="G42" s="64" t="e">
        <f t="shared" si="5"/>
        <v>#DIV/0!</v>
      </c>
    </row>
    <row r="43" spans="1:7" ht="26.25" thickBot="1" x14ac:dyDescent="0.25">
      <c r="A43" s="67" t="s">
        <v>80</v>
      </c>
      <c r="B43" s="68" t="s">
        <v>82</v>
      </c>
      <c r="C43" s="33" t="s">
        <v>38</v>
      </c>
      <c r="D43" s="57">
        <v>46.6</v>
      </c>
      <c r="E43" s="57"/>
      <c r="F43" s="37">
        <f t="shared" si="4"/>
        <v>0</v>
      </c>
      <c r="G43" s="64" t="e">
        <f t="shared" si="5"/>
        <v>#DIV/0!</v>
      </c>
    </row>
    <row r="44" spans="1:7" ht="13.5" thickBot="1" x14ac:dyDescent="0.25">
      <c r="A44" s="27" t="s">
        <v>83</v>
      </c>
      <c r="B44" s="88" t="s">
        <v>68</v>
      </c>
      <c r="C44" s="88"/>
      <c r="D44" s="88"/>
      <c r="E44" s="88"/>
      <c r="F44" s="39">
        <f>SUM(F38:F43)</f>
        <v>0</v>
      </c>
      <c r="G44" s="40" t="e">
        <f>F44*100/$F$63</f>
        <v>#DIV/0!</v>
      </c>
    </row>
    <row r="45" spans="1:7" ht="13.5" thickBot="1" x14ac:dyDescent="0.25">
      <c r="A45" s="113"/>
      <c r="B45" s="111"/>
      <c r="C45" s="111"/>
      <c r="D45" s="111"/>
      <c r="E45" s="111"/>
      <c r="F45" s="111"/>
      <c r="G45" s="114"/>
    </row>
    <row r="46" spans="1:7" ht="13.5" thickBot="1" x14ac:dyDescent="0.25">
      <c r="A46" s="41" t="s">
        <v>11</v>
      </c>
      <c r="B46" s="104" t="s">
        <v>84</v>
      </c>
      <c r="C46" s="104"/>
      <c r="D46" s="104"/>
      <c r="E46" s="104"/>
      <c r="F46" s="104"/>
      <c r="G46" s="105"/>
    </row>
    <row r="47" spans="1:7" ht="51" x14ac:dyDescent="0.2">
      <c r="A47" s="69" t="s">
        <v>85</v>
      </c>
      <c r="B47" s="70" t="s">
        <v>86</v>
      </c>
      <c r="C47" s="59" t="s">
        <v>39</v>
      </c>
      <c r="D47" s="60">
        <v>89.12</v>
      </c>
      <c r="E47" s="60"/>
      <c r="F47" s="37">
        <f t="shared" ref="F47:F48" si="6">ROUND(D47*E47,2)</f>
        <v>0</v>
      </c>
      <c r="G47" s="47" t="e">
        <f>F47*100/$F$63</f>
        <v>#DIV/0!</v>
      </c>
    </row>
    <row r="48" spans="1:7" ht="13.5" thickBot="1" x14ac:dyDescent="0.25">
      <c r="A48" s="67" t="s">
        <v>87</v>
      </c>
      <c r="B48" s="68" t="s">
        <v>88</v>
      </c>
      <c r="C48" s="33" t="s">
        <v>38</v>
      </c>
      <c r="D48" s="57">
        <v>50.8</v>
      </c>
      <c r="E48" s="57"/>
      <c r="F48" s="37">
        <f t="shared" si="6"/>
        <v>0</v>
      </c>
      <c r="G48" s="38" t="e">
        <f>F48*100/$F$63</f>
        <v>#DIV/0!</v>
      </c>
    </row>
    <row r="49" spans="1:8" ht="13.5" thickBot="1" x14ac:dyDescent="0.25">
      <c r="A49" s="27" t="s">
        <v>89</v>
      </c>
      <c r="B49" s="88" t="s">
        <v>68</v>
      </c>
      <c r="C49" s="88"/>
      <c r="D49" s="88"/>
      <c r="E49" s="88"/>
      <c r="F49" s="39">
        <f>SUM(F47:F48)</f>
        <v>0</v>
      </c>
      <c r="G49" s="40" t="e">
        <f>F49*100/$F$63</f>
        <v>#DIV/0!</v>
      </c>
    </row>
    <row r="50" spans="1:8" ht="13.5" thickBot="1" x14ac:dyDescent="0.25">
      <c r="A50" s="113"/>
      <c r="B50" s="111"/>
      <c r="C50" s="111"/>
      <c r="D50" s="111"/>
      <c r="E50" s="111"/>
      <c r="F50" s="111"/>
      <c r="G50" s="114"/>
    </row>
    <row r="51" spans="1:8" ht="13.5" thickBot="1" x14ac:dyDescent="0.25">
      <c r="A51" s="41" t="s">
        <v>26</v>
      </c>
      <c r="B51" s="104" t="s">
        <v>90</v>
      </c>
      <c r="C51" s="104"/>
      <c r="D51" s="104"/>
      <c r="E51" s="104"/>
      <c r="F51" s="104"/>
      <c r="G51" s="105"/>
    </row>
    <row r="52" spans="1:8" ht="25.5" x14ac:dyDescent="0.2">
      <c r="A52" s="42" t="s">
        <v>91</v>
      </c>
      <c r="B52" s="70" t="s">
        <v>96</v>
      </c>
      <c r="C52" s="59" t="s">
        <v>39</v>
      </c>
      <c r="D52" s="60">
        <v>13.44</v>
      </c>
      <c r="E52" s="60"/>
      <c r="F52" s="37">
        <f t="shared" ref="F52:F54" si="7">ROUND(D52*E52,2)</f>
        <v>0</v>
      </c>
      <c r="G52" s="47" t="e">
        <f>F52*100/$F$63</f>
        <v>#DIV/0!</v>
      </c>
    </row>
    <row r="53" spans="1:8" ht="25.5" x14ac:dyDescent="0.2">
      <c r="A53" s="52" t="s">
        <v>92</v>
      </c>
      <c r="B53" s="65" t="s">
        <v>97</v>
      </c>
      <c r="C53" s="54" t="s">
        <v>39</v>
      </c>
      <c r="D53" s="55">
        <v>15.36</v>
      </c>
      <c r="E53" s="55"/>
      <c r="F53" s="37">
        <f t="shared" si="7"/>
        <v>0</v>
      </c>
      <c r="G53" s="64" t="e">
        <f>F53*100/$F$63</f>
        <v>#DIV/0!</v>
      </c>
    </row>
    <row r="54" spans="1:8" ht="51.75" thickBot="1" x14ac:dyDescent="0.25">
      <c r="A54" s="48" t="s">
        <v>93</v>
      </c>
      <c r="B54" s="71" t="s">
        <v>95</v>
      </c>
      <c r="C54" s="50" t="s">
        <v>39</v>
      </c>
      <c r="D54" s="72">
        <v>69.28</v>
      </c>
      <c r="E54" s="57"/>
      <c r="F54" s="37">
        <f t="shared" si="7"/>
        <v>0</v>
      </c>
      <c r="G54" s="38" t="e">
        <f>F54*100/$F$63</f>
        <v>#DIV/0!</v>
      </c>
    </row>
    <row r="55" spans="1:8" ht="15.75" customHeight="1" thickBot="1" x14ac:dyDescent="0.25">
      <c r="A55" s="27" t="s">
        <v>94</v>
      </c>
      <c r="B55" s="88" t="s">
        <v>68</v>
      </c>
      <c r="C55" s="88"/>
      <c r="D55" s="88"/>
      <c r="E55" s="88"/>
      <c r="F55" s="39">
        <f>SUM(F52:F54)</f>
        <v>0</v>
      </c>
      <c r="G55" s="62" t="e">
        <f>F55*100/$F$63</f>
        <v>#DIV/0!</v>
      </c>
    </row>
    <row r="56" spans="1:8" ht="15.75" customHeight="1" thickBot="1" x14ac:dyDescent="0.25">
      <c r="A56" s="115"/>
      <c r="B56" s="112"/>
      <c r="C56" s="112"/>
      <c r="D56" s="112"/>
      <c r="E56" s="112"/>
      <c r="F56" s="112"/>
      <c r="G56" s="116"/>
    </row>
    <row r="57" spans="1:8" ht="13.5" thickBot="1" x14ac:dyDescent="0.25">
      <c r="A57" s="41" t="s">
        <v>98</v>
      </c>
      <c r="B57" s="104" t="s">
        <v>99</v>
      </c>
      <c r="C57" s="104"/>
      <c r="D57" s="104"/>
      <c r="E57" s="104"/>
      <c r="F57" s="104"/>
      <c r="G57" s="105"/>
    </row>
    <row r="58" spans="1:8" ht="39" thickBot="1" x14ac:dyDescent="0.25">
      <c r="A58" s="73" t="s">
        <v>100</v>
      </c>
      <c r="B58" s="74" t="s">
        <v>101</v>
      </c>
      <c r="C58" s="75" t="s">
        <v>39</v>
      </c>
      <c r="D58" s="76">
        <v>92.89</v>
      </c>
      <c r="E58" s="77"/>
      <c r="F58" s="37">
        <f t="shared" ref="F58" si="8">ROUND(D58*E58,2)</f>
        <v>0</v>
      </c>
      <c r="G58" s="78" t="e">
        <f>F58*100/$F$63</f>
        <v>#DIV/0!</v>
      </c>
    </row>
    <row r="59" spans="1:8" ht="15.75" customHeight="1" thickBot="1" x14ac:dyDescent="0.25">
      <c r="A59" s="27" t="s">
        <v>102</v>
      </c>
      <c r="B59" s="88" t="s">
        <v>68</v>
      </c>
      <c r="C59" s="88"/>
      <c r="D59" s="88"/>
      <c r="E59" s="88"/>
      <c r="F59" s="39">
        <f>F58</f>
        <v>0</v>
      </c>
      <c r="G59" s="62" t="e">
        <f>F59*100/$F$63</f>
        <v>#DIV/0!</v>
      </c>
    </row>
    <row r="60" spans="1:8" ht="15.75" customHeight="1" thickBot="1" x14ac:dyDescent="0.25">
      <c r="A60" s="115"/>
      <c r="B60" s="112"/>
      <c r="C60" s="112"/>
      <c r="D60" s="112"/>
      <c r="E60" s="112"/>
      <c r="F60" s="112"/>
      <c r="G60" s="116"/>
    </row>
    <row r="61" spans="1:8" ht="15.75" customHeight="1" thickBot="1" x14ac:dyDescent="0.25">
      <c r="A61" s="27" t="s">
        <v>103</v>
      </c>
      <c r="B61" s="88" t="s">
        <v>104</v>
      </c>
      <c r="C61" s="88"/>
      <c r="D61" s="88"/>
      <c r="E61" s="88"/>
      <c r="F61" s="39">
        <f>SUM(F59+F55+F49+F44)</f>
        <v>0</v>
      </c>
      <c r="G61" s="62" t="e">
        <f>F61*100/$F$63</f>
        <v>#DIV/0!</v>
      </c>
    </row>
    <row r="62" spans="1:8" ht="19.5" customHeight="1" thickBot="1" x14ac:dyDescent="0.25">
      <c r="A62" s="87"/>
      <c r="B62" s="87"/>
      <c r="C62" s="87"/>
      <c r="D62" s="87"/>
      <c r="E62" s="87"/>
      <c r="F62" s="87"/>
      <c r="G62" s="87"/>
    </row>
    <row r="63" spans="1:8" ht="13.5" thickBot="1" x14ac:dyDescent="0.25">
      <c r="A63" s="85" t="s">
        <v>25</v>
      </c>
      <c r="B63" s="86"/>
      <c r="C63" s="86"/>
      <c r="D63" s="86"/>
      <c r="E63" s="86"/>
      <c r="F63" s="30">
        <f>SUM(F61+F34+F16+F11)</f>
        <v>0</v>
      </c>
      <c r="G63" s="62" t="e">
        <f>F63*100/$F$63</f>
        <v>#DIV/0!</v>
      </c>
      <c r="H63" s="79"/>
    </row>
    <row r="64" spans="1:8" x14ac:dyDescent="0.2">
      <c r="A64" s="80"/>
      <c r="B64" s="81"/>
      <c r="C64" s="81"/>
      <c r="D64" s="81"/>
      <c r="E64" s="81"/>
      <c r="F64" s="82"/>
      <c r="G64" s="83"/>
    </row>
    <row r="65" spans="1:7" x14ac:dyDescent="0.2">
      <c r="A65" s="82"/>
      <c r="B65" s="82"/>
      <c r="C65" s="82"/>
      <c r="D65" s="82"/>
      <c r="E65" s="82"/>
      <c r="F65" s="82"/>
      <c r="G65" s="83"/>
    </row>
    <row r="66" spans="1:7" x14ac:dyDescent="0.2">
      <c r="A66" s="82"/>
      <c r="B66" s="82"/>
      <c r="C66" s="82"/>
      <c r="D66" s="82"/>
      <c r="E66" s="82"/>
      <c r="F66" s="82"/>
      <c r="G66" s="83"/>
    </row>
    <row r="67" spans="1:7" x14ac:dyDescent="0.2">
      <c r="A67" s="82"/>
      <c r="B67" s="82"/>
      <c r="C67" s="82"/>
      <c r="D67" s="82"/>
      <c r="E67" s="82"/>
      <c r="F67" s="82"/>
      <c r="G67" s="83"/>
    </row>
    <row r="68" spans="1:7" x14ac:dyDescent="0.2">
      <c r="A68" s="83"/>
      <c r="B68" s="83"/>
      <c r="C68" s="83"/>
      <c r="D68" s="83"/>
      <c r="E68" s="83"/>
      <c r="F68" s="83"/>
      <c r="G68" s="83"/>
    </row>
    <row r="69" spans="1:7" x14ac:dyDescent="0.2">
      <c r="A69" s="5"/>
      <c r="B69" s="5"/>
      <c r="C69" s="5"/>
      <c r="D69" s="5"/>
      <c r="E69" s="5"/>
      <c r="F69" s="83"/>
      <c r="G69" s="83"/>
    </row>
    <row r="70" spans="1:7" x14ac:dyDescent="0.2">
      <c r="A70" s="84" t="s">
        <v>34</v>
      </c>
      <c r="B70" s="84"/>
      <c r="C70" s="84" t="s">
        <v>35</v>
      </c>
      <c r="D70" s="84"/>
      <c r="E70" s="84"/>
      <c r="F70" s="84"/>
      <c r="G70" s="83"/>
    </row>
    <row r="71" spans="1:7" x14ac:dyDescent="0.2">
      <c r="A71" s="84"/>
      <c r="B71" s="84"/>
      <c r="C71" s="84"/>
      <c r="D71" s="84"/>
      <c r="E71" s="84"/>
      <c r="F71" s="84"/>
      <c r="G71" s="83"/>
    </row>
    <row r="72" spans="1:7" x14ac:dyDescent="0.2">
      <c r="A72" s="84"/>
      <c r="B72" s="84"/>
      <c r="C72" s="84"/>
      <c r="D72" s="84"/>
      <c r="E72" s="84"/>
      <c r="F72" s="84"/>
      <c r="G72" s="83"/>
    </row>
    <row r="73" spans="1:7" ht="15.75" customHeight="1" x14ac:dyDescent="0.2">
      <c r="A73" s="83"/>
      <c r="B73" s="83"/>
      <c r="C73" s="83"/>
      <c r="D73" s="83"/>
      <c r="E73" s="83"/>
      <c r="F73" s="83"/>
      <c r="G73" s="83"/>
    </row>
    <row r="74" spans="1:7" ht="15.75" customHeight="1" x14ac:dyDescent="0.2">
      <c r="A74" s="83"/>
      <c r="B74" s="83"/>
      <c r="C74" s="83"/>
      <c r="D74" s="83"/>
      <c r="E74" s="82"/>
      <c r="F74" s="83"/>
      <c r="G74" s="83"/>
    </row>
    <row r="75" spans="1:7" x14ac:dyDescent="0.2">
      <c r="A75" s="83"/>
      <c r="B75" s="83"/>
      <c r="C75" s="83"/>
      <c r="D75" s="83"/>
      <c r="E75" s="83"/>
      <c r="F75" s="83"/>
      <c r="G75" s="83"/>
    </row>
    <row r="76" spans="1:7" x14ac:dyDescent="0.2">
      <c r="A76" s="83"/>
      <c r="B76" s="83"/>
      <c r="C76" s="83"/>
      <c r="D76" s="83"/>
      <c r="E76" s="83"/>
      <c r="F76" s="83"/>
      <c r="G76" s="83"/>
    </row>
    <row r="77" spans="1:7" x14ac:dyDescent="0.2">
      <c r="A77" s="83"/>
      <c r="B77" s="83"/>
      <c r="C77" s="83"/>
      <c r="D77" s="83"/>
      <c r="E77" s="83"/>
      <c r="F77" s="83"/>
      <c r="G77" s="83"/>
    </row>
    <row r="78" spans="1:7" x14ac:dyDescent="0.2">
      <c r="A78" s="83"/>
      <c r="B78" s="83"/>
      <c r="C78" s="83"/>
      <c r="D78" s="83"/>
      <c r="E78" s="83"/>
      <c r="F78" s="83"/>
      <c r="G78" s="83"/>
    </row>
    <row r="79" spans="1:7" x14ac:dyDescent="0.2">
      <c r="A79" s="83"/>
      <c r="B79" s="83"/>
      <c r="C79" s="83"/>
      <c r="D79" s="83"/>
      <c r="E79" s="83"/>
      <c r="F79" s="83"/>
      <c r="G79" s="83"/>
    </row>
    <row r="80" spans="1:7" x14ac:dyDescent="0.2">
      <c r="A80" s="83"/>
      <c r="B80" s="83"/>
      <c r="C80" s="83"/>
      <c r="D80" s="83"/>
      <c r="E80" s="83"/>
      <c r="F80" s="83"/>
      <c r="G80" s="83"/>
    </row>
    <row r="81" spans="1:7" x14ac:dyDescent="0.2">
      <c r="A81" s="83"/>
      <c r="B81" s="83"/>
      <c r="C81" s="83"/>
      <c r="D81" s="83"/>
      <c r="E81" s="83"/>
      <c r="F81" s="83"/>
      <c r="G81" s="83"/>
    </row>
    <row r="82" spans="1:7" x14ac:dyDescent="0.2">
      <c r="A82" s="83"/>
      <c r="B82" s="83"/>
      <c r="C82" s="83"/>
      <c r="D82" s="83"/>
      <c r="E82" s="83"/>
      <c r="F82" s="83"/>
      <c r="G82" s="83"/>
    </row>
    <row r="83" spans="1:7" x14ac:dyDescent="0.2">
      <c r="A83" s="83"/>
      <c r="B83" s="83"/>
      <c r="C83" s="83"/>
      <c r="D83" s="83"/>
      <c r="E83" s="83"/>
      <c r="F83" s="83"/>
      <c r="G83" s="83"/>
    </row>
    <row r="84" spans="1:7" x14ac:dyDescent="0.2">
      <c r="A84" s="83"/>
      <c r="B84" s="83"/>
      <c r="C84" s="83"/>
      <c r="D84" s="83"/>
      <c r="E84" s="83"/>
      <c r="F84" s="83"/>
      <c r="G84" s="83"/>
    </row>
  </sheetData>
  <mergeCells count="44">
    <mergeCell ref="B59:E59"/>
    <mergeCell ref="B61:E61"/>
    <mergeCell ref="A24:G24"/>
    <mergeCell ref="A33:G33"/>
    <mergeCell ref="A45:G45"/>
    <mergeCell ref="A50:G50"/>
    <mergeCell ref="A56:G56"/>
    <mergeCell ref="A60:G60"/>
    <mergeCell ref="B46:G46"/>
    <mergeCell ref="B49:E49"/>
    <mergeCell ref="B51:G51"/>
    <mergeCell ref="A62:G62"/>
    <mergeCell ref="B57:G57"/>
    <mergeCell ref="B3:G3"/>
    <mergeCell ref="B16:E16"/>
    <mergeCell ref="B18:G18"/>
    <mergeCell ref="B13:G13"/>
    <mergeCell ref="A7:G7"/>
    <mergeCell ref="B11:E11"/>
    <mergeCell ref="A12:G12"/>
    <mergeCell ref="B9:G9"/>
    <mergeCell ref="B19:G19"/>
    <mergeCell ref="B23:E23"/>
    <mergeCell ref="B25:G25"/>
    <mergeCell ref="B34:E34"/>
    <mergeCell ref="B36:G36"/>
    <mergeCell ref="B55:E55"/>
    <mergeCell ref="A2:G2"/>
    <mergeCell ref="B4:G4"/>
    <mergeCell ref="B5:G5"/>
    <mergeCell ref="B6:G6"/>
    <mergeCell ref="A1:G1"/>
    <mergeCell ref="A17:G17"/>
    <mergeCell ref="B32:E32"/>
    <mergeCell ref="A35:G35"/>
    <mergeCell ref="B37:G37"/>
    <mergeCell ref="B44:E44"/>
    <mergeCell ref="A71:B71"/>
    <mergeCell ref="A72:B72"/>
    <mergeCell ref="C71:F71"/>
    <mergeCell ref="C72:F72"/>
    <mergeCell ref="A63:E63"/>
    <mergeCell ref="A70:B70"/>
    <mergeCell ref="C70:F70"/>
  </mergeCells>
  <pageMargins left="0.23622047244094491" right="0.23622047244094491" top="0.15748031496062992" bottom="0.15748031496062992" header="0.31496062992125984" footer="0.31496062992125984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7" zoomScaleNormal="100" workbookViewId="0">
      <selection activeCell="L18" sqref="L18"/>
    </sheetView>
  </sheetViews>
  <sheetFormatPr defaultRowHeight="15" x14ac:dyDescent="0.25"/>
  <cols>
    <col min="1" max="1" width="13.140625" customWidth="1"/>
    <col min="3" max="3" width="14.7109375" customWidth="1"/>
    <col min="4" max="4" width="16.140625" customWidth="1"/>
    <col min="5" max="5" width="11.7109375" bestFit="1" customWidth="1"/>
    <col min="6" max="6" width="10.85546875" customWidth="1"/>
    <col min="7" max="7" width="10.42578125" customWidth="1"/>
    <col min="8" max="8" width="10.28515625" customWidth="1"/>
    <col min="9" max="9" width="11.7109375" bestFit="1" customWidth="1"/>
    <col min="11" max="11" width="10.140625" bestFit="1" customWidth="1"/>
  </cols>
  <sheetData>
    <row r="1" spans="1:11" ht="15" customHeight="1" x14ac:dyDescent="0.25">
      <c r="A1" s="155" t="s">
        <v>12</v>
      </c>
      <c r="B1" s="156"/>
      <c r="C1" s="156"/>
      <c r="D1" s="156"/>
      <c r="E1" s="156"/>
      <c r="F1" s="156"/>
      <c r="G1" s="156"/>
      <c r="H1" s="156"/>
      <c r="I1" s="156"/>
      <c r="J1" s="157"/>
    </row>
    <row r="2" spans="1:11" ht="15" customHeight="1" x14ac:dyDescent="0.25">
      <c r="A2" s="158"/>
      <c r="B2" s="159"/>
      <c r="C2" s="159"/>
      <c r="D2" s="159"/>
      <c r="E2" s="159"/>
      <c r="F2" s="159"/>
      <c r="G2" s="159"/>
      <c r="H2" s="159"/>
      <c r="I2" s="159"/>
      <c r="J2" s="160"/>
    </row>
    <row r="3" spans="1:11" ht="8.25" customHeight="1" x14ac:dyDescent="0.25">
      <c r="A3" s="161"/>
      <c r="B3" s="162"/>
      <c r="C3" s="162"/>
      <c r="D3" s="162"/>
      <c r="E3" s="162"/>
      <c r="F3" s="162"/>
      <c r="G3" s="162"/>
      <c r="H3" s="162"/>
      <c r="I3" s="162"/>
      <c r="J3" s="163"/>
    </row>
    <row r="4" spans="1:11" ht="29.25" customHeight="1" x14ac:dyDescent="0.25">
      <c r="A4" s="23" t="s">
        <v>22</v>
      </c>
      <c r="B4" s="173" t="str">
        <f>Orçamento!B3</f>
        <v>CONTRATAÇÃO DE OBRA DE REFORMA E AMPLIAÇÃO DA ESCOLA MUNICIPAL DE ENSINO FUNDAMENTAL DÁRIO CREPALDI</v>
      </c>
      <c r="C4" s="173"/>
      <c r="D4" s="173"/>
      <c r="E4" s="173"/>
      <c r="F4" s="173"/>
      <c r="G4" s="173"/>
      <c r="H4" s="173"/>
      <c r="I4" s="173"/>
      <c r="J4" s="174"/>
    </row>
    <row r="5" spans="1:11" ht="14.25" customHeight="1" x14ac:dyDescent="0.25">
      <c r="A5" s="18" t="s">
        <v>1</v>
      </c>
      <c r="B5" s="173" t="str">
        <f>Orçamento!B4</f>
        <v>RODOVIA MARLENE PIAZZA ZUCHINALI - NOVA ROMA ‐ MORRO GRANDE/SC</v>
      </c>
      <c r="C5" s="173"/>
      <c r="D5" s="173"/>
      <c r="E5" s="173"/>
      <c r="F5" s="173"/>
      <c r="G5" s="173"/>
      <c r="H5" s="173"/>
      <c r="I5" s="173"/>
      <c r="J5" s="174"/>
    </row>
    <row r="6" spans="1:11" x14ac:dyDescent="0.25">
      <c r="A6" s="18" t="s">
        <v>2</v>
      </c>
      <c r="B6" s="166">
        <f>Orçamento!B5</f>
        <v>0</v>
      </c>
      <c r="C6" s="166"/>
      <c r="D6" s="166"/>
      <c r="E6" s="166"/>
      <c r="F6" s="166"/>
      <c r="G6" s="166"/>
      <c r="H6" s="166"/>
      <c r="I6" s="166"/>
      <c r="J6" s="167"/>
    </row>
    <row r="7" spans="1:11" x14ac:dyDescent="0.25">
      <c r="A7" s="19" t="s">
        <v>3</v>
      </c>
      <c r="B7" s="168">
        <f>Orçamento!B6</f>
        <v>0.25</v>
      </c>
      <c r="C7" s="168"/>
      <c r="D7" s="168"/>
      <c r="E7" s="168"/>
      <c r="F7" s="168"/>
      <c r="G7" s="168"/>
      <c r="H7" s="168"/>
      <c r="I7" s="168"/>
      <c r="J7" s="169"/>
    </row>
    <row r="8" spans="1:11" x14ac:dyDescent="0.25">
      <c r="A8" s="170"/>
      <c r="B8" s="171"/>
      <c r="C8" s="171"/>
      <c r="D8" s="171"/>
      <c r="E8" s="171"/>
      <c r="F8" s="171"/>
      <c r="G8" s="171"/>
      <c r="H8" s="171"/>
      <c r="I8" s="171"/>
      <c r="J8" s="172"/>
    </row>
    <row r="9" spans="1:11" x14ac:dyDescent="0.25">
      <c r="A9" s="164" t="s">
        <v>13</v>
      </c>
      <c r="B9" s="164" t="s">
        <v>14</v>
      </c>
      <c r="C9" s="164"/>
      <c r="D9" s="164"/>
      <c r="E9" s="153" t="s">
        <v>15</v>
      </c>
      <c r="F9" s="154"/>
      <c r="G9" s="154"/>
      <c r="H9" s="154"/>
      <c r="I9" s="164" t="s">
        <v>16</v>
      </c>
      <c r="J9" s="164"/>
    </row>
    <row r="10" spans="1:11" x14ac:dyDescent="0.25">
      <c r="A10" s="164"/>
      <c r="B10" s="164"/>
      <c r="C10" s="164"/>
      <c r="D10" s="164"/>
      <c r="E10" s="165" t="s">
        <v>17</v>
      </c>
      <c r="F10" s="165"/>
      <c r="G10" s="165" t="s">
        <v>18</v>
      </c>
      <c r="H10" s="165"/>
      <c r="I10" s="164"/>
      <c r="J10" s="164"/>
    </row>
    <row r="11" spans="1:11" ht="15.75" thickBot="1" x14ac:dyDescent="0.3">
      <c r="A11" s="164"/>
      <c r="B11" s="164"/>
      <c r="C11" s="164"/>
      <c r="D11" s="164"/>
      <c r="E11" s="8" t="s">
        <v>19</v>
      </c>
      <c r="F11" s="8" t="s">
        <v>20</v>
      </c>
      <c r="G11" s="7" t="s">
        <v>19</v>
      </c>
      <c r="H11" s="7" t="s">
        <v>20</v>
      </c>
      <c r="I11" s="8" t="s">
        <v>19</v>
      </c>
      <c r="J11" s="8" t="s">
        <v>20</v>
      </c>
    </row>
    <row r="12" spans="1:11" x14ac:dyDescent="0.25">
      <c r="A12" s="6">
        <v>1</v>
      </c>
      <c r="B12" s="117" t="str">
        <f>Orçamento!B9</f>
        <v>SERVIÇOS INICIAIS</v>
      </c>
      <c r="C12" s="117"/>
      <c r="D12" s="118"/>
      <c r="E12" s="3">
        <f>I12*F12</f>
        <v>0</v>
      </c>
      <c r="F12" s="11">
        <v>1</v>
      </c>
      <c r="G12" s="24">
        <f>$I$12*H12</f>
        <v>0</v>
      </c>
      <c r="H12" s="9">
        <v>0</v>
      </c>
      <c r="I12" s="3">
        <f>Orçamento!F11</f>
        <v>0</v>
      </c>
      <c r="J12" s="14" t="e">
        <f>I12*$J$16/$I$16</f>
        <v>#DIV/0!</v>
      </c>
    </row>
    <row r="13" spans="1:11" x14ac:dyDescent="0.25">
      <c r="A13" s="6">
        <v>2</v>
      </c>
      <c r="B13" s="117" t="str">
        <f>Orçamento!B13</f>
        <v>MOVIMENTAÇÃO DE TERRA</v>
      </c>
      <c r="C13" s="117"/>
      <c r="D13" s="118"/>
      <c r="E13" s="4">
        <f>$I$13*F13</f>
        <v>0</v>
      </c>
      <c r="F13" s="12">
        <v>1</v>
      </c>
      <c r="G13" s="25">
        <f>$I$13*H13</f>
        <v>0</v>
      </c>
      <c r="H13" s="10">
        <v>0</v>
      </c>
      <c r="I13" s="4">
        <f>Orçamento!F16</f>
        <v>0</v>
      </c>
      <c r="J13" s="15" t="e">
        <f>I13*$J$16/$I$16</f>
        <v>#DIV/0!</v>
      </c>
      <c r="K13" s="1"/>
    </row>
    <row r="14" spans="1:11" x14ac:dyDescent="0.25">
      <c r="A14" s="6">
        <v>3</v>
      </c>
      <c r="B14" s="117" t="str">
        <f>Orçamento!B18</f>
        <v>INFRAESTRUTURA</v>
      </c>
      <c r="C14" s="117"/>
      <c r="D14" s="118"/>
      <c r="E14" s="4">
        <f>$I$14*F14</f>
        <v>0</v>
      </c>
      <c r="F14" s="13">
        <v>0.8</v>
      </c>
      <c r="G14" s="25">
        <f>$I$14*H14</f>
        <v>0</v>
      </c>
      <c r="H14" s="10">
        <v>0.2</v>
      </c>
      <c r="I14" s="4">
        <f>Orçamento!F34</f>
        <v>0</v>
      </c>
      <c r="J14" s="15" t="e">
        <f>I14*$J$16/$I$16</f>
        <v>#DIV/0!</v>
      </c>
      <c r="K14" s="1"/>
    </row>
    <row r="15" spans="1:11" ht="15.75" thickBot="1" x14ac:dyDescent="0.3">
      <c r="A15" s="6">
        <v>4</v>
      </c>
      <c r="B15" s="117" t="str">
        <f>Orçamento!B36</f>
        <v>SUPRA ESTRUTURA</v>
      </c>
      <c r="C15" s="117"/>
      <c r="D15" s="118"/>
      <c r="E15" s="4">
        <f>$I$15*F15</f>
        <v>0</v>
      </c>
      <c r="F15" s="13">
        <v>0.4</v>
      </c>
      <c r="G15" s="25">
        <f>$I$15*H15</f>
        <v>0</v>
      </c>
      <c r="H15" s="10">
        <v>0.6</v>
      </c>
      <c r="I15" s="16">
        <f>Orçamento!F61</f>
        <v>0</v>
      </c>
      <c r="J15" s="15" t="e">
        <f>I15*$J$16/$I$16</f>
        <v>#DIV/0!</v>
      </c>
      <c r="K15" s="1"/>
    </row>
    <row r="16" spans="1:11" ht="15.75" thickBot="1" x14ac:dyDescent="0.3">
      <c r="A16" s="146"/>
      <c r="B16" s="143" t="s">
        <v>27</v>
      </c>
      <c r="C16" s="144"/>
      <c r="D16" s="145"/>
      <c r="E16" s="149">
        <f>SUM(E12:E15)</f>
        <v>0</v>
      </c>
      <c r="F16" s="150"/>
      <c r="G16" s="125">
        <f>SUM(G12:G15)</f>
        <v>0</v>
      </c>
      <c r="H16" s="126"/>
      <c r="I16" s="17">
        <f>SUM(I12:I15)</f>
        <v>0</v>
      </c>
      <c r="J16" s="17">
        <v>100</v>
      </c>
      <c r="K16" s="1"/>
    </row>
    <row r="17" spans="1:10" x14ac:dyDescent="0.25">
      <c r="A17" s="147"/>
      <c r="B17" s="134" t="s">
        <v>28</v>
      </c>
      <c r="C17" s="135"/>
      <c r="D17" s="136"/>
      <c r="E17" s="151">
        <f>E16</f>
        <v>0</v>
      </c>
      <c r="F17" s="152"/>
      <c r="G17" s="127">
        <f>E17+G16</f>
        <v>0</v>
      </c>
      <c r="H17" s="128"/>
      <c r="I17" s="119"/>
      <c r="J17" s="120"/>
    </row>
    <row r="18" spans="1:10" x14ac:dyDescent="0.25">
      <c r="A18" s="147"/>
      <c r="B18" s="137" t="s">
        <v>29</v>
      </c>
      <c r="C18" s="138"/>
      <c r="D18" s="139"/>
      <c r="E18" s="129" t="e">
        <f>E16*100/$I$16</f>
        <v>#DIV/0!</v>
      </c>
      <c r="F18" s="130"/>
      <c r="G18" s="129" t="e">
        <f>G16*100/$I$16</f>
        <v>#DIV/0!</v>
      </c>
      <c r="H18" s="130"/>
      <c r="I18" s="119"/>
      <c r="J18" s="120"/>
    </row>
    <row r="19" spans="1:10" ht="15.75" thickBot="1" x14ac:dyDescent="0.3">
      <c r="A19" s="148"/>
      <c r="B19" s="140" t="s">
        <v>21</v>
      </c>
      <c r="C19" s="141"/>
      <c r="D19" s="142"/>
      <c r="E19" s="123" t="e">
        <f>E17*100/$I$16</f>
        <v>#DIV/0!</v>
      </c>
      <c r="F19" s="124"/>
      <c r="G19" s="131" t="e">
        <f>SUM(E19+G18)</f>
        <v>#DIV/0!</v>
      </c>
      <c r="H19" s="132"/>
      <c r="I19" s="121"/>
      <c r="J19" s="122"/>
    </row>
    <row r="23" spans="1:10" x14ac:dyDescent="0.25">
      <c r="A23" s="5"/>
      <c r="B23" s="5"/>
      <c r="C23" s="5"/>
      <c r="D23" s="5"/>
      <c r="E23" s="5"/>
      <c r="F23" s="5"/>
      <c r="G23" s="5"/>
    </row>
    <row r="24" spans="1:10" x14ac:dyDescent="0.25">
      <c r="A24" t="s">
        <v>34</v>
      </c>
      <c r="F24" t="s">
        <v>35</v>
      </c>
    </row>
    <row r="25" spans="1:10" x14ac:dyDescent="0.25">
      <c r="A25" s="133"/>
      <c r="B25" s="133"/>
      <c r="C25" s="133"/>
      <c r="D25" s="133"/>
      <c r="F25" s="133"/>
      <c r="G25" s="133"/>
      <c r="H25" s="133"/>
    </row>
    <row r="26" spans="1:10" x14ac:dyDescent="0.25">
      <c r="A26" s="133"/>
      <c r="B26" s="133"/>
      <c r="C26" s="133"/>
      <c r="D26" s="133"/>
      <c r="F26" s="133"/>
      <c r="G26" s="133"/>
      <c r="H26" s="133"/>
    </row>
  </sheetData>
  <mergeCells count="34">
    <mergeCell ref="B12:D12"/>
    <mergeCell ref="E9:H9"/>
    <mergeCell ref="A1:J3"/>
    <mergeCell ref="I9:J10"/>
    <mergeCell ref="E10:F10"/>
    <mergeCell ref="G10:H10"/>
    <mergeCell ref="B6:J6"/>
    <mergeCell ref="B7:J7"/>
    <mergeCell ref="A8:J8"/>
    <mergeCell ref="B4:J4"/>
    <mergeCell ref="B5:J5"/>
    <mergeCell ref="A9:A11"/>
    <mergeCell ref="B9:D11"/>
    <mergeCell ref="A26:D26"/>
    <mergeCell ref="F25:H25"/>
    <mergeCell ref="F26:H26"/>
    <mergeCell ref="B15:D15"/>
    <mergeCell ref="B17:D17"/>
    <mergeCell ref="B18:D18"/>
    <mergeCell ref="B19:D19"/>
    <mergeCell ref="B16:D16"/>
    <mergeCell ref="A16:A19"/>
    <mergeCell ref="E16:F16"/>
    <mergeCell ref="E17:F17"/>
    <mergeCell ref="E18:F18"/>
    <mergeCell ref="A25:D25"/>
    <mergeCell ref="B13:D13"/>
    <mergeCell ref="B14:D14"/>
    <mergeCell ref="I17:J19"/>
    <mergeCell ref="E19:F19"/>
    <mergeCell ref="G16:H16"/>
    <mergeCell ref="G17:H17"/>
    <mergeCell ref="G18:H18"/>
    <mergeCell ref="G19:H19"/>
  </mergeCells>
  <pageMargins left="0.78740157480314965" right="0.51181102362204722" top="0.78740157480314965" bottom="0.78740157480314965" header="0.31496062992125984" footer="0.31496062992125984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Cronograma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 do Windows</cp:lastModifiedBy>
  <cp:lastPrinted>2020-01-31T14:03:45Z</cp:lastPrinted>
  <dcterms:created xsi:type="dcterms:W3CDTF">2015-12-07T12:00:04Z</dcterms:created>
  <dcterms:modified xsi:type="dcterms:W3CDTF">2020-01-31T14:53:31Z</dcterms:modified>
</cp:coreProperties>
</file>