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19\Prefeitura\_Temp\_Processo nº XX-2019 - Pavimentação Bairro Santa Luzia\"/>
    </mc:Choice>
  </mc:AlternateContent>
  <bookViews>
    <workbookView xWindow="-120" yWindow="-120" windowWidth="29040" windowHeight="15840" activeTab="1"/>
  </bookViews>
  <sheets>
    <sheet name="Orçamento" sheetId="1" r:id="rId1"/>
    <sheet name="Cronograma" sheetId="2" r:id="rId2"/>
  </sheets>
  <externalReferences>
    <externalReference r:id="rId3"/>
  </externalReferences>
  <definedNames>
    <definedName name="ORÇAMENTO.BancoRef" hidden="1">Orçamento!$E$9</definedName>
    <definedName name="ORÇAMENTO.CustoUnitario" hidden="1">ROUND(Orçamento!$T1,15-13*Orçamento!$AE$9)</definedName>
    <definedName name="ORÇAMENTO.PrecoUnitarioLicitado" hidden="1">Orçamento!$AK1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SomaAgrup" hidden="1">SUMIF(OFFSET(Orçamento!$C1,1,0,Orçamento!$D1),"S",OFFSET(Orçamento!A1,1,0,Orçamento!$D1))</definedName>
    <definedName name="TIPOORCAMENTO" hidden="1">IF(VALUE([1]MENU!$O$3)=2,"Licitado","Proposto")</definedName>
    <definedName name="VTOTAL1" hidden="1">ROUND(Orçamento!$S1*Orçamento!$V1,15-13*Orçamento!$AE$12)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2" l="1"/>
  <c r="B7" i="2"/>
  <c r="F51" i="1"/>
  <c r="F52" i="1"/>
  <c r="F53" i="1"/>
  <c r="F54" i="1"/>
  <c r="F50" i="1"/>
  <c r="F45" i="1"/>
  <c r="F46" i="1"/>
  <c r="F44" i="1"/>
  <c r="F29" i="1"/>
  <c r="F30" i="1"/>
  <c r="F31" i="1"/>
  <c r="F32" i="1"/>
  <c r="F33" i="1"/>
  <c r="F34" i="1"/>
  <c r="F35" i="1"/>
  <c r="F36" i="1"/>
  <c r="F37" i="1"/>
  <c r="F38" i="1"/>
  <c r="F39" i="1"/>
  <c r="F40" i="1"/>
  <c r="F28" i="1"/>
  <c r="F24" i="1"/>
  <c r="F13" i="1"/>
  <c r="F14" i="1"/>
  <c r="F15" i="1"/>
  <c r="F16" i="1"/>
  <c r="F17" i="1"/>
  <c r="F18" i="1"/>
  <c r="F19" i="1"/>
  <c r="F20" i="1"/>
  <c r="F21" i="1"/>
  <c r="F22" i="1"/>
  <c r="F23" i="1"/>
  <c r="F12" i="1"/>
  <c r="B5" i="2" l="1"/>
  <c r="B4" i="2" l="1"/>
  <c r="F47" i="1" l="1"/>
  <c r="F41" i="1"/>
  <c r="F55" i="1"/>
  <c r="F25" i="1"/>
  <c r="B13" i="2"/>
  <c r="F57" i="1" l="1"/>
  <c r="G47" i="1" s="1"/>
  <c r="M14" i="2"/>
  <c r="K14" i="2" s="1"/>
  <c r="M15" i="2"/>
  <c r="K15" i="2"/>
  <c r="I15" i="2"/>
  <c r="M16" i="2"/>
  <c r="M13" i="2"/>
  <c r="B16" i="2"/>
  <c r="B15" i="2"/>
  <c r="B14" i="2"/>
  <c r="E14" i="2" l="1"/>
  <c r="G44" i="1"/>
  <c r="G35" i="1"/>
  <c r="G17" i="1"/>
  <c r="G50" i="1"/>
  <c r="G31" i="1"/>
  <c r="G13" i="1"/>
  <c r="G57" i="1"/>
  <c r="G25" i="1" s="1"/>
  <c r="G51" i="1"/>
  <c r="G39" i="1"/>
  <c r="G21" i="1"/>
  <c r="G20" i="1"/>
  <c r="G15" i="1"/>
  <c r="G29" i="1"/>
  <c r="G18" i="1"/>
  <c r="G24" i="1"/>
  <c r="G14" i="1"/>
  <c r="G53" i="1"/>
  <c r="G32" i="1"/>
  <c r="G40" i="1"/>
  <c r="G38" i="1"/>
  <c r="G28" i="1"/>
  <c r="G16" i="1"/>
  <c r="G30" i="1"/>
  <c r="G54" i="1"/>
  <c r="G19" i="1"/>
  <c r="G52" i="1"/>
  <c r="G22" i="1"/>
  <c r="G45" i="1"/>
  <c r="G37" i="1"/>
  <c r="G34" i="1"/>
  <c r="G23" i="1"/>
  <c r="G36" i="1"/>
  <c r="G33" i="1"/>
  <c r="G12" i="1"/>
  <c r="G46" i="1"/>
  <c r="I14" i="2"/>
  <c r="G55" i="1"/>
  <c r="G41" i="1"/>
  <c r="G13" i="2"/>
  <c r="M17" i="2"/>
  <c r="E13" i="2"/>
  <c r="I16" i="2"/>
  <c r="K16" i="2"/>
  <c r="I13" i="2"/>
  <c r="K13" i="2"/>
  <c r="G16" i="2"/>
  <c r="B5" i="1"/>
  <c r="G14" i="2"/>
  <c r="G15" i="2"/>
  <c r="E15" i="2"/>
  <c r="E16" i="2"/>
  <c r="E17" i="2" l="1"/>
  <c r="E19" i="2" s="1"/>
  <c r="K17" i="2"/>
  <c r="K19" i="2" s="1"/>
  <c r="G17" i="2"/>
  <c r="G19" i="2" s="1"/>
  <c r="I17" i="2"/>
  <c r="I19" i="2" s="1"/>
  <c r="N16" i="2"/>
  <c r="B6" i="2"/>
  <c r="E18" i="2" l="1"/>
  <c r="G18" i="2"/>
  <c r="I18" i="2" s="1"/>
  <c r="K18" i="2" s="1"/>
  <c r="N15" i="2"/>
  <c r="N14" i="2"/>
  <c r="N13" i="2"/>
  <c r="E20" i="2" l="1"/>
  <c r="G20" i="2" s="1"/>
  <c r="I20" i="2" l="1"/>
  <c r="K20" i="2" s="1"/>
</calcChain>
</file>

<file path=xl/sharedStrings.xml><?xml version="1.0" encoding="utf-8"?>
<sst xmlns="http://schemas.openxmlformats.org/spreadsheetml/2006/main" count="167" uniqueCount="118">
  <si>
    <t xml:space="preserve">PLANILHA QUANTITATIVA E ORÇAMENTÁRIA </t>
  </si>
  <si>
    <t>LOCAL:</t>
  </si>
  <si>
    <t>Valor Total:</t>
  </si>
  <si>
    <t>Unidade</t>
  </si>
  <si>
    <t>1.2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</si>
  <si>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</si>
  <si>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</si>
  <si>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</si>
  <si>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</si>
  <si>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</si>
  <si>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</si>
  <si>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</si>
  <si>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</si>
  <si>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</si>
  <si>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</si>
  <si>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</si>
  <si>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TOTAL GERAL ORÇAMENTO</t>
  </si>
  <si>
    <t>VALOR DA OBRA</t>
  </si>
  <si>
    <t xml:space="preserve">VALOR ACUMULADO </t>
  </si>
  <si>
    <t>PERCENTUAL DA OBRA</t>
  </si>
  <si>
    <t>1.3</t>
  </si>
  <si>
    <t>ITENS DE SERVIÇO</t>
  </si>
  <si>
    <t xml:space="preserve">Quantidade </t>
  </si>
  <si>
    <t>Custo Unitário</t>
  </si>
  <si>
    <t>Custo total</t>
  </si>
  <si>
    <t>Prefeitura Municipal de Morro Grande</t>
  </si>
  <si>
    <t>Responsável Técnico</t>
  </si>
  <si>
    <t>MÊS 03</t>
  </si>
  <si>
    <t>M</t>
  </si>
  <si>
    <t>1.4</t>
  </si>
  <si>
    <t>MÊS 04</t>
  </si>
  <si>
    <t>1.1</t>
  </si>
  <si>
    <t>CONTRATAÇÃO DE OBRA DE PAVIMENTAÇÃO ASFÁLTICA E DRENAGEM NA ESTRADA MUNICIPAL SANTA LUZIA, COM EXTENSÃO TOTAL DE 584,45 METROS.</t>
  </si>
  <si>
    <t>SANTA LUZIA ‐ MORRO GRANDE/SC</t>
  </si>
  <si>
    <t>PAVIMENTAÇÃO ASFÁLTICA</t>
  </si>
  <si>
    <t>TRANSPORTE COM CAMINHÃO BASCULANTE DE 10 M3, EM VIA URBANA EM REVESTIMENTO PRIMÁRIO (UNIDADE: M3XKM). AF_04/2016 - DMT =0,30 KM</t>
  </si>
  <si>
    <t>TRANSPORTE COM CAMINHÃO BASCULANTE DE 10 M3, EM VIA URBANA PAVIMENTADA, DMT ATÉ 30 KM (UNIDADE: M3XKM). AF_12/2016 - DMT=11,28 KM</t>
  </si>
  <si>
    <t>TRANSPORTE COM CAMINHÃO BASCULANTE DE 18 M3, EM VIA URBANA PAVIMENTADA, DMT ACIMA DE 30 KM(UNIDADE: M3XKM). AF_09/2016 - DMT = 40,58 KM</t>
  </si>
  <si>
    <t>PLACA DE OBRA EM CHAPA DE ACO GALVANIZADO</t>
  </si>
  <si>
    <t>ESCAVACAO MECANICA, A CEU ABERTO, EM MATERIAL DE 1A CATEGORIA, COM ESCAVADEIRA HIDRAULICA, CAPACIDADE DE 0,78 M3</t>
  </si>
  <si>
    <t>ESCAVAÇÃO, CARREGAMENTO, ESPALHAMENTO E COMPACTAÇÃO DE SEIXO BRUTO COM EQUIVALENTE DE AREIA ≥ 40%</t>
  </si>
  <si>
    <t>COMPACTACAO MECANICA A 100% DO PROCTOR NORMAL - PAVIMENTACAO URBANA</t>
  </si>
  <si>
    <t>REGULARIZACAO E COMPACTACAO DE SUBLEITO ATE 20 CM DE ESPESSURA</t>
  </si>
  <si>
    <t>EXECUÇÃO E COMPACTAÇÃO DE BASE E OU SUB BASE COM BRITA GRADUADA SIMPLES - EXCLUSIVE CARGA E TRANSPORTE. AF_09/2017</t>
  </si>
  <si>
    <t>EXECUÇÃO DE IMPRIMAÇÃO COM ASFALTO DILUÍDO CM-30. AF_09/2017</t>
  </si>
  <si>
    <t>PINTURA DE LIGACAO COM EMULSAO RR-2C</t>
  </si>
  <si>
    <t>CONSTRUÇÃO DE PAVIMENTO COM APLICAÇÃO DE CONCRETO BETUMINOSO USINADO A QUENTE (CBUQ), CAMADA DE ROLAMENTO, COM ESPESSURA DE 4,0 CM - EXCLUSIVE TRANSPORTE. AF_03/2017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</si>
  <si>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</si>
  <si>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</si>
  <si>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</si>
  <si>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</si>
  <si>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</si>
  <si>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</si>
  <si>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</si>
  <si>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</si>
  <si>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</si>
  <si>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</si>
  <si>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</si>
  <si>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</si>
  <si>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</si>
  <si>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</si>
  <si>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PAVIMENTAÇÃO</t>
  </si>
  <si>
    <t>M2</t>
  </si>
  <si>
    <t>M3</t>
  </si>
  <si>
    <t>M3XKM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</si>
  <si>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</si>
  <si>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</si>
  <si>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</si>
  <si>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</si>
  <si>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</si>
  <si>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</si>
  <si>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</si>
  <si>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</si>
  <si>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</si>
  <si>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</si>
  <si>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</si>
  <si>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</si>
  <si>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</si>
  <si>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</si>
  <si>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DRENAGEM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</si>
  <si>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AF_01/2015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</si>
  <si>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</si>
  <si>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t>FORNECIMENTO E ASSENTAMENTO DE BRITA 2-DRENOS E FILTROS   MM</t>
  </si>
  <si>
    <t>CAIXA COLETORA, DIMENSÕES 1,26X0,088X1,46M COM FUNDO EM CONCRETO, PAREDES EM BLOCO ESTRUTURAL E GRELHA EM FERRO FUNDIDO</t>
  </si>
  <si>
    <t>ASSENTAMENTO DE TUBO DE CONCRETO PARA REDES COLETORAS DE ÁGUAS PLUVIAIS, DIÂMETRO DE 300 MM, JUNTA RÍGIDA, INSTALADO EM LOCAL COM BAIXO NÍVEL DE INTERFERÊNCIAS (NÃO INCLUI FORNECIMENTO). AF_12/2015</t>
  </si>
  <si>
    <t>ASSENTAMENTO DE TUBO DE CONCRETO PARA REDES COLETORAS DE ÁGUAS PLUVIAIS, DIÂMETRO DE 400 MM, JUNTA RÍGIDA, INSTALADO EM LOCAL COM BAIXO NÍVEL DE INTERFERÊNCIAS (NÃO INCLUI FORNECIMENTO). AF_12/2015</t>
  </si>
  <si>
    <t>ASSENTAMENTO DE TUBO DE CONCRETO PARA REDES COLETORAS DE ÁGUAS PLUVIAIS, DIÂMETRO DE 600 MM, JUNTA RÍGIDA, INSTALADO EM LOCAL COM BAIXO NÍVEL DE INTERFERÊNCIAS (NÃO INCLUI FORNECIMENTO). AF_12/2015</t>
  </si>
  <si>
    <t>TUBO DE CONCRETO SIMPLES, CLASSE- PS1, PB, DN 300 MM, PARA AGUAS PLUVIAIS (NBR 8890)</t>
  </si>
  <si>
    <t>TUBO DE CONCRETO SIMPLES, CLASSE- PS1, PB, DN 400 MM, PARA AGUAS PLUVIAIS (NBR 8890)</t>
  </si>
  <si>
    <t>TUBO CONCRETO ARMADO, CLASSE PA-1, PB, DN 600 MM, PARA AGUAS PLUVIAIS (NBR 8890)</t>
  </si>
  <si>
    <t>UND</t>
  </si>
  <si>
    <t xml:space="preserve">M     </t>
  </si>
  <si>
    <t>PASSEIO COM ACESSIBILIDADE</t>
  </si>
  <si>
    <t>1.3.1</t>
  </si>
  <si>
    <t>1.3.2</t>
  </si>
  <si>
    <t>1.3.3</t>
  </si>
  <si>
    <t>1.3.4</t>
  </si>
  <si>
    <t>EXECUÇÃO DE PASSEIO (CALÇADA) OU PISO DE CONCRETO COM CONCRETO MOLDADO IN LOCO, USINADO, ACABAMENTO CONVENCIONAL, NÃO ARMADO. AF_07/2016</t>
  </si>
  <si>
    <t>1.4.1</t>
  </si>
  <si>
    <t>1.4.2</t>
  </si>
  <si>
    <t>1.4.3</t>
  </si>
  <si>
    <t>1.4.4</t>
  </si>
  <si>
    <t>1.4.5</t>
  </si>
  <si>
    <t>1.4.6</t>
  </si>
  <si>
    <t>SINALIZAÇÃO</t>
  </si>
  <si>
    <t>SINALIZACAO HORIZONTAL COM TINTA RETRORREFLETIVA A BASE DE RESINA ACRILICA COM MICROESFERAS DE VIDRO</t>
  </si>
  <si>
    <t>CAIXA DE LIGAÇÃO E PASSAGEM - CLP 01 - AREIA E BRITA COMERCIAIS</t>
  </si>
  <si>
    <t>BOCA P/BUEIRO SIMPLES TUBULAR D=0,60M EM CONCRETO CONVENCIONAL 20MPA, INCLINDO FORMAS, ESCAVACAO, REATERRO E MATERIAIS, EXCLUINDO MATERIAL REATERRO JAZIDA E TRANSPORTE - REF. SINAPI CÓD. 73856/4</t>
  </si>
  <si>
    <t>FORNECIMENTO E ASSENTAMENTO DE MEIO FIO 10X12X30X100CM, REJUNTADO COM ARGAMASSA TRAÇO 1:4 (CIMENTO E AREIA)</t>
  </si>
  <si>
    <t>PAVIMENTAÇÃO COM PISO TÁTIL DIRECIONAL E/OU ALERTA, DE CONCRETO, NA COR VERMELHA, P/DEFICIENTES VISUAIS, DIMENSÕES 30X30 CM</t>
  </si>
  <si>
    <t>TACHA REFLETIVA BIDIRECIONAL - FORNECIMENTO E COLOCAÇÃO</t>
  </si>
  <si>
    <t>CONFECÇÃO DE PLACA EM AÇO Nº 16 GALVANIZADO, COM PELÍCULA RETRORREFLETIVA TIPO I + III</t>
  </si>
  <si>
    <t>TUBO  DE AÇO PRETO COM COSTURA DIN 2440/NBR 5580 CLASSE MEDIA DN 80MM, E=3,35MM, PARA PLACAS DE LOGRADOUROS E DE SINALIZAÇÃO VIARIA, COM FIXAÇÃO AO SOLO CONFORME DETALHE EM PROJETO</t>
  </si>
  <si>
    <t>TOTAL DO ITEM</t>
  </si>
  <si>
    <t>Valor do BDI1:</t>
  </si>
  <si>
    <t>Valor do BDI2:</t>
  </si>
  <si>
    <t>Valor do BDI 1:</t>
  </si>
  <si>
    <t>Valor do BDI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</si>
</sst>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3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9" fillId="0" borderId="22" xfId="0" applyNumberFormat="1" applyFont="1" applyBorder="1" applyAlignment="1">
      <alignment horizontal="center" vertical="center" wrapText="1"/>
    </xf>
    <xf numFmtId="0" fontId="8" fillId="0" borderId="0" xfId="0" applyFont="1"/>
    <xf numFmtId="0" fontId="10" fillId="0" borderId="11" xfId="0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13" fillId="0" borderId="0" xfId="0" applyFont="1"/>
    <xf numFmtId="4" fontId="13" fillId="0" borderId="0" xfId="0" applyNumberFormat="1" applyFont="1"/>
    <xf numFmtId="4" fontId="9" fillId="0" borderId="22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0" fillId="0" borderId="0" xfId="0" applyNumberFormat="1"/>
    <xf numFmtId="4" fontId="3" fillId="0" borderId="29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4" fontId="13" fillId="0" borderId="42" xfId="3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4" fontId="3" fillId="0" borderId="46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0" fillId="0" borderId="0" xfId="0" applyAlignment="1">
      <alignment horizontal="left"/>
    </xf>
    <xf numFmtId="2" fontId="13" fillId="0" borderId="42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2" fontId="8" fillId="4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164" fontId="8" fillId="4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2" fontId="8" fillId="4" borderId="1" xfId="1" applyNumberFormat="1" applyFont="1" applyFill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4" borderId="48" xfId="0" applyFont="1" applyFill="1" applyBorder="1" applyAlignment="1">
      <alignment vertical="center" wrapText="1"/>
    </xf>
    <xf numFmtId="0" fontId="8" fillId="4" borderId="48" xfId="0" applyFont="1" applyFill="1" applyBorder="1" applyAlignment="1">
      <alignment horizontal="center" vertical="center" wrapText="1"/>
    </xf>
    <xf numFmtId="164" fontId="8" fillId="0" borderId="48" xfId="1" applyNumberFormat="1" applyFont="1" applyBorder="1" applyAlignment="1">
      <alignment horizontal="center" vertical="center"/>
    </xf>
    <xf numFmtId="4" fontId="8" fillId="4" borderId="48" xfId="1" applyNumberFormat="1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2" fontId="8" fillId="0" borderId="0" xfId="0" applyNumberFormat="1" applyFont="1"/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10" fontId="6" fillId="0" borderId="15" xfId="0" applyNumberFormat="1" applyFont="1" applyBorder="1" applyAlignment="1">
      <alignment horizontal="center" vertical="center"/>
    </xf>
    <xf numFmtId="10" fontId="6" fillId="0" borderId="49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right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10" fontId="3" fillId="0" borderId="12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5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6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4" fontId="12" fillId="0" borderId="34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2" fontId="12" fillId="0" borderId="36" xfId="2" applyNumberFormat="1" applyFont="1" applyBorder="1" applyAlignment="1">
      <alignment horizontal="center" vertical="center"/>
    </xf>
    <xf numFmtId="2" fontId="12" fillId="0" borderId="3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2" fontId="12" fillId="0" borderId="37" xfId="2" applyNumberFormat="1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2" fontId="12" fillId="0" borderId="38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63</xdr:row>
      <xdr:rowOff>0</xdr:rowOff>
    </xdr:from>
    <xdr:to>
      <xdr:col>1</xdr:col>
      <xdr:colOff>1990725</xdr:colOff>
      <xdr:row>63</xdr:row>
      <xdr:rowOff>0</xdr:rowOff>
    </xdr:to>
    <xdr:cxnSp macro="">
      <xdr:nvCxnSpPr>
        <xdr:cNvPr id="2" name="Conector re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7150" y="19583400"/>
          <a:ext cx="286702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63</xdr:row>
      <xdr:rowOff>0</xdr:rowOff>
    </xdr:from>
    <xdr:to>
      <xdr:col>5</xdr:col>
      <xdr:colOff>428625</xdr:colOff>
      <xdr:row>63</xdr:row>
      <xdr:rowOff>0</xdr:rowOff>
    </xdr:to>
    <xdr:cxnSp macro="">
      <xdr:nvCxnSpPr>
        <xdr:cNvPr id="3" name="Conector re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38750" y="32080200"/>
          <a:ext cx="32956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0</xdr:rowOff>
    </xdr:from>
    <xdr:to>
      <xdr:col>3</xdr:col>
      <xdr:colOff>590550</xdr:colOff>
      <xdr:row>24</xdr:row>
      <xdr:rowOff>0</xdr:rowOff>
    </xdr:to>
    <xdr:cxnSp macro="">
      <xdr:nvCxnSpPr>
        <xdr:cNvPr id="2" name="Conector re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9296400"/>
          <a:ext cx="26098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23</xdr:row>
      <xdr:rowOff>180975</xdr:rowOff>
    </xdr:from>
    <xdr:to>
      <xdr:col>8</xdr:col>
      <xdr:colOff>0</xdr:colOff>
      <xdr:row>23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886325" y="9286875"/>
          <a:ext cx="3162300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to%20-%20Pavimenta&#231;&#227;o%20Santa%20Luzia/PLANILHA%20M&#218;LTIPLA%20V3.0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F14" sqref="F14"/>
    </sheetView>
  </sheetViews>
  <sheetFormatPr defaultRowHeight="15" x14ac:dyDescent="0.25"/>
  <cols>
    <col min="1" max="1" width="18.42578125" customWidth="1"/>
    <col min="2" max="2" width="78.7109375" customWidth="1"/>
    <col min="4" max="4" width="12.7109375" customWidth="1"/>
    <col min="5" max="5" width="17.28515625" style="1" customWidth="1"/>
    <col min="6" max="6" width="12.140625" customWidth="1"/>
    <col min="7" max="7" width="12.28515625" customWidth="1"/>
  </cols>
  <sheetData>
    <row r="1" spans="1:8" ht="31.5" customHeight="1" thickBot="1" x14ac:dyDescent="0.3">
      <c r="A1" s="115" t="s">
        <v>0</v>
      </c>
      <c r="B1" s="116"/>
      <c r="C1" s="116"/>
      <c r="D1" s="116"/>
      <c r="E1" s="116"/>
      <c r="F1" s="116"/>
      <c r="G1" s="117"/>
    </row>
    <row r="2" spans="1:8" ht="18.75" thickBot="1" x14ac:dyDescent="0.3">
      <c r="A2" s="104"/>
      <c r="B2" s="105"/>
      <c r="C2" s="105"/>
      <c r="D2" s="105"/>
      <c r="E2" s="105"/>
      <c r="F2" s="105"/>
      <c r="G2" s="105"/>
    </row>
    <row r="3" spans="1:8" ht="15.75" thickBot="1" x14ac:dyDescent="0.3">
      <c r="A3" s="50" t="s">
        <v>15</v>
      </c>
      <c r="B3" s="90" t="s">
        <v>32</v>
      </c>
      <c r="C3" s="90"/>
      <c r="D3" s="90"/>
      <c r="E3" s="90"/>
      <c r="F3" s="90"/>
      <c r="G3" s="91"/>
      <c r="H3" s="2"/>
    </row>
    <row r="4" spans="1:8" ht="15.75" thickBot="1" x14ac:dyDescent="0.3">
      <c r="A4" s="52" t="s">
        <v>1</v>
      </c>
      <c r="B4" s="106" t="s">
        <v>33</v>
      </c>
      <c r="C4" s="107"/>
      <c r="D4" s="107"/>
      <c r="E4" s="107"/>
      <c r="F4" s="107"/>
      <c r="G4" s="108"/>
    </row>
    <row r="5" spans="1:8" ht="15.75" thickBot="1" x14ac:dyDescent="0.3">
      <c r="A5" s="52" t="s">
        <v>2</v>
      </c>
      <c r="B5" s="109">
        <f>F57</f>
        <v>0</v>
      </c>
      <c r="C5" s="110"/>
      <c r="D5" s="110"/>
      <c r="E5" s="110"/>
      <c r="F5" s="110"/>
      <c r="G5" s="111"/>
    </row>
    <row r="6" spans="1:8" ht="15.75" thickBot="1" x14ac:dyDescent="0.3">
      <c r="A6" s="51" t="s">
        <v>116</v>
      </c>
      <c r="B6" s="112"/>
      <c r="C6" s="113"/>
      <c r="D6" s="113"/>
      <c r="E6" s="113"/>
      <c r="F6" s="113"/>
      <c r="G6" s="114"/>
    </row>
    <row r="7" spans="1:8" ht="15.75" thickBot="1" x14ac:dyDescent="0.3">
      <c r="A7" s="52" t="s">
        <v>117</v>
      </c>
      <c r="B7" s="103"/>
      <c r="C7" s="103"/>
      <c r="D7" s="103"/>
      <c r="E7" s="103"/>
      <c r="F7" s="103"/>
      <c r="G7" s="103"/>
    </row>
    <row r="8" spans="1:8" ht="15.75" thickBot="1" x14ac:dyDescent="0.3">
      <c r="A8" s="98"/>
      <c r="B8" s="99"/>
      <c r="C8" s="99"/>
      <c r="D8" s="99"/>
      <c r="E8" s="99"/>
      <c r="F8" s="99"/>
      <c r="G8" s="99"/>
    </row>
    <row r="9" spans="1:8" ht="18.75" customHeight="1" thickBot="1" x14ac:dyDescent="0.3">
      <c r="A9" s="12" t="s">
        <v>6</v>
      </c>
      <c r="B9" s="58" t="s">
        <v>21</v>
      </c>
      <c r="C9" s="9" t="s">
        <v>3</v>
      </c>
      <c r="D9" s="9" t="s">
        <v>22</v>
      </c>
      <c r="E9" s="25" t="s">
        <v>23</v>
      </c>
      <c r="F9" s="9" t="s">
        <v>24</v>
      </c>
      <c r="G9" s="9" t="s">
        <v>13</v>
      </c>
    </row>
    <row r="10" spans="1:8" ht="15.75" thickBot="1" x14ac:dyDescent="0.3">
      <c r="A10" s="72">
        <v>1</v>
      </c>
      <c r="B10" s="96" t="s">
        <v>34</v>
      </c>
      <c r="C10" s="96"/>
      <c r="D10" s="96"/>
      <c r="E10" s="96"/>
      <c r="F10" s="96"/>
      <c r="G10" s="97"/>
    </row>
    <row r="11" spans="1:8" ht="15.75" thickBot="1" x14ac:dyDescent="0.3">
      <c r="A11" s="78" t="s">
        <v>31</v>
      </c>
      <c r="B11" s="100" t="s">
        <v>61</v>
      </c>
      <c r="C11" s="101"/>
      <c r="D11" s="101"/>
      <c r="E11" s="101"/>
      <c r="F11" s="101"/>
      <c r="G11" s="102"/>
    </row>
    <row r="12" spans="1:8" ht="15.75" thickBot="1" x14ac:dyDescent="0.3">
      <c r="A12" s="74" t="s">
        <v>47</v>
      </c>
      <c r="B12" s="73" t="s">
        <v>38</v>
      </c>
      <c r="C12" s="74" t="s">
        <v>62</v>
      </c>
      <c r="D12" s="76">
        <v>2.88</v>
      </c>
      <c r="E12" s="75"/>
      <c r="F12" s="40">
        <f t="shared" ref="F12:F24" si="0">ROUND(D12*E12,2)</f>
        <v>0</v>
      </c>
      <c r="G12" s="16" t="e">
        <f>F12*100/$F$57</f>
        <v>#DIV/0!</v>
      </c>
    </row>
    <row r="13" spans="1:8" ht="24" thickBot="1" x14ac:dyDescent="0.3">
      <c r="A13" s="61" t="s">
        <v>48</v>
      </c>
      <c r="B13" s="65" t="s">
        <v>39</v>
      </c>
      <c r="C13" s="61" t="s">
        <v>63</v>
      </c>
      <c r="D13" s="77">
        <v>128.55000000000001</v>
      </c>
      <c r="E13" s="64"/>
      <c r="F13" s="40">
        <f t="shared" si="0"/>
        <v>0</v>
      </c>
      <c r="G13" s="16" t="e">
        <f t="shared" ref="G13:G24" si="1">F13*100/$F$57</f>
        <v>#DIV/0!</v>
      </c>
    </row>
    <row r="14" spans="1:8" ht="24" thickBot="1" x14ac:dyDescent="0.3">
      <c r="A14" s="61" t="s">
        <v>49</v>
      </c>
      <c r="B14" s="65" t="s">
        <v>35</v>
      </c>
      <c r="C14" s="61" t="s">
        <v>64</v>
      </c>
      <c r="D14" s="77">
        <v>38.57</v>
      </c>
      <c r="E14" s="64"/>
      <c r="F14" s="40">
        <f t="shared" si="0"/>
        <v>0</v>
      </c>
      <c r="G14" s="16" t="e">
        <f t="shared" si="1"/>
        <v>#DIV/0!</v>
      </c>
    </row>
    <row r="15" spans="1:8" ht="24" thickBot="1" x14ac:dyDescent="0.3">
      <c r="A15" s="61" t="s">
        <v>50</v>
      </c>
      <c r="B15" s="65" t="s">
        <v>40</v>
      </c>
      <c r="C15" s="61" t="s">
        <v>63</v>
      </c>
      <c r="D15" s="77">
        <v>1912.91</v>
      </c>
      <c r="E15" s="64"/>
      <c r="F15" s="40">
        <f t="shared" si="0"/>
        <v>0</v>
      </c>
      <c r="G15" s="16" t="e">
        <f t="shared" si="1"/>
        <v>#DIV/0!</v>
      </c>
    </row>
    <row r="16" spans="1:8" ht="24" thickBot="1" x14ac:dyDescent="0.3">
      <c r="A16" s="61" t="s">
        <v>51</v>
      </c>
      <c r="B16" s="65" t="s">
        <v>36</v>
      </c>
      <c r="C16" s="61" t="s">
        <v>64</v>
      </c>
      <c r="D16" s="77">
        <v>21577.63</v>
      </c>
      <c r="E16" s="64"/>
      <c r="F16" s="40">
        <f t="shared" si="0"/>
        <v>0</v>
      </c>
      <c r="G16" s="16" t="e">
        <f t="shared" si="1"/>
        <v>#DIV/0!</v>
      </c>
    </row>
    <row r="17" spans="1:7" ht="15.75" thickBot="1" x14ac:dyDescent="0.3">
      <c r="A17" s="61" t="s">
        <v>52</v>
      </c>
      <c r="B17" s="65" t="s">
        <v>41</v>
      </c>
      <c r="C17" s="61" t="s">
        <v>63</v>
      </c>
      <c r="D17" s="77">
        <v>128.55000000000001</v>
      </c>
      <c r="E17" s="64"/>
      <c r="F17" s="40">
        <f t="shared" si="0"/>
        <v>0</v>
      </c>
      <c r="G17" s="16" t="e">
        <f t="shared" si="1"/>
        <v>#DIV/0!</v>
      </c>
    </row>
    <row r="18" spans="1:7" ht="15.75" thickBot="1" x14ac:dyDescent="0.3">
      <c r="A18" s="61" t="s">
        <v>53</v>
      </c>
      <c r="B18" s="65" t="s">
        <v>42</v>
      </c>
      <c r="C18" s="61" t="s">
        <v>62</v>
      </c>
      <c r="D18" s="77">
        <v>4415.68</v>
      </c>
      <c r="E18" s="64"/>
      <c r="F18" s="40">
        <f t="shared" si="0"/>
        <v>0</v>
      </c>
      <c r="G18" s="16" t="e">
        <f t="shared" si="1"/>
        <v>#DIV/0!</v>
      </c>
    </row>
    <row r="19" spans="1:7" ht="24" thickBot="1" x14ac:dyDescent="0.3">
      <c r="A19" s="61" t="s">
        <v>54</v>
      </c>
      <c r="B19" s="65" t="s">
        <v>43</v>
      </c>
      <c r="C19" s="61" t="s">
        <v>63</v>
      </c>
      <c r="D19" s="77">
        <v>662.35</v>
      </c>
      <c r="E19" s="64"/>
      <c r="F19" s="40">
        <f t="shared" si="0"/>
        <v>0</v>
      </c>
      <c r="G19" s="16" t="e">
        <f t="shared" si="1"/>
        <v>#DIV/0!</v>
      </c>
    </row>
    <row r="20" spans="1:7" ht="24" thickBot="1" x14ac:dyDescent="0.3">
      <c r="A20" s="61" t="s">
        <v>55</v>
      </c>
      <c r="B20" s="65" t="s">
        <v>37</v>
      </c>
      <c r="C20" s="61" t="s">
        <v>64</v>
      </c>
      <c r="D20" s="77">
        <v>26878.160000000003</v>
      </c>
      <c r="E20" s="64"/>
      <c r="F20" s="40">
        <f t="shared" si="0"/>
        <v>0</v>
      </c>
      <c r="G20" s="16" t="e">
        <f t="shared" si="1"/>
        <v>#DIV/0!</v>
      </c>
    </row>
    <row r="21" spans="1:7" ht="15.75" thickBot="1" x14ac:dyDescent="0.3">
      <c r="A21" s="61" t="s">
        <v>56</v>
      </c>
      <c r="B21" s="65" t="s">
        <v>44</v>
      </c>
      <c r="C21" s="61" t="s">
        <v>62</v>
      </c>
      <c r="D21" s="77">
        <v>4269.57</v>
      </c>
      <c r="E21" s="64"/>
      <c r="F21" s="40">
        <f t="shared" si="0"/>
        <v>0</v>
      </c>
      <c r="G21" s="16" t="e">
        <f t="shared" si="1"/>
        <v>#DIV/0!</v>
      </c>
    </row>
    <row r="22" spans="1:7" ht="15.75" thickBot="1" x14ac:dyDescent="0.3">
      <c r="A22" s="61" t="s">
        <v>57</v>
      </c>
      <c r="B22" s="65" t="s">
        <v>45</v>
      </c>
      <c r="C22" s="61" t="s">
        <v>62</v>
      </c>
      <c r="D22" s="77">
        <v>4269.57</v>
      </c>
      <c r="E22" s="64"/>
      <c r="F22" s="40">
        <f t="shared" si="0"/>
        <v>0</v>
      </c>
      <c r="G22" s="16" t="e">
        <f t="shared" si="1"/>
        <v>#DIV/0!</v>
      </c>
    </row>
    <row r="23" spans="1:7" ht="24" thickBot="1" x14ac:dyDescent="0.3">
      <c r="A23" s="61" t="s">
        <v>58</v>
      </c>
      <c r="B23" s="65" t="s">
        <v>46</v>
      </c>
      <c r="C23" s="61" t="s">
        <v>63</v>
      </c>
      <c r="D23" s="77">
        <v>170.78</v>
      </c>
      <c r="E23" s="64"/>
      <c r="F23" s="40">
        <f t="shared" si="0"/>
        <v>0</v>
      </c>
      <c r="G23" s="16" t="e">
        <f t="shared" si="1"/>
        <v>#DIV/0!</v>
      </c>
    </row>
    <row r="24" spans="1:7" ht="24" thickBot="1" x14ac:dyDescent="0.3">
      <c r="A24" s="61" t="s">
        <v>59</v>
      </c>
      <c r="B24" s="65" t="s">
        <v>37</v>
      </c>
      <c r="C24" s="61" t="s">
        <v>64</v>
      </c>
      <c r="D24" s="77">
        <v>6930.26</v>
      </c>
      <c r="E24" s="64"/>
      <c r="F24" s="40">
        <f t="shared" si="0"/>
        <v>0</v>
      </c>
      <c r="G24" s="16" t="e">
        <f t="shared" si="1"/>
        <v>#DIV/0!</v>
      </c>
    </row>
    <row r="25" spans="1:7" ht="15.75" thickBot="1" x14ac:dyDescent="0.3">
      <c r="A25" s="12" t="s">
        <v>60</v>
      </c>
      <c r="B25" s="92" t="s">
        <v>113</v>
      </c>
      <c r="C25" s="93"/>
      <c r="D25" s="93"/>
      <c r="E25" s="94"/>
      <c r="F25" s="38">
        <f>SUM(F12:F24)</f>
        <v>0</v>
      </c>
      <c r="G25" s="39" t="e">
        <f>F25*G57/F57</f>
        <v>#DIV/0!</v>
      </c>
    </row>
    <row r="26" spans="1:7" ht="15.75" thickBot="1" x14ac:dyDescent="0.3">
      <c r="A26" s="87"/>
      <c r="B26" s="88"/>
      <c r="C26" s="88"/>
      <c r="D26" s="88"/>
      <c r="E26" s="88"/>
      <c r="F26" s="88"/>
      <c r="G26" s="89"/>
    </row>
    <row r="27" spans="1:7" ht="15.75" thickBot="1" x14ac:dyDescent="0.3">
      <c r="A27" s="41" t="s">
        <v>4</v>
      </c>
      <c r="B27" s="95" t="s">
        <v>79</v>
      </c>
      <c r="C27" s="96"/>
      <c r="D27" s="96"/>
      <c r="E27" s="96"/>
      <c r="F27" s="96"/>
      <c r="G27" s="97"/>
    </row>
    <row r="28" spans="1:7" ht="45.75" thickBot="1" x14ac:dyDescent="0.3">
      <c r="A28" s="42" t="s">
        <v>65</v>
      </c>
      <c r="B28" s="62" t="s">
        <v>80</v>
      </c>
      <c r="C28" s="67" t="s">
        <v>63</v>
      </c>
      <c r="D28" s="66">
        <v>579.15</v>
      </c>
      <c r="E28" s="53"/>
      <c r="F28" s="40">
        <f t="shared" ref="F28:F40" si="2">ROUND(D28*E28,2)</f>
        <v>0</v>
      </c>
      <c r="G28" s="16" t="e">
        <f>F28*100/$F$57</f>
        <v>#DIV/0!</v>
      </c>
    </row>
    <row r="29" spans="1:7" ht="35.25" thickBot="1" x14ac:dyDescent="0.3">
      <c r="A29" s="7" t="s">
        <v>66</v>
      </c>
      <c r="B29" s="65" t="s">
        <v>81</v>
      </c>
      <c r="C29" s="67" t="s">
        <v>63</v>
      </c>
      <c r="D29" s="66">
        <v>463.68000000000006</v>
      </c>
      <c r="E29" s="53"/>
      <c r="F29" s="40">
        <f t="shared" si="2"/>
        <v>0</v>
      </c>
      <c r="G29" s="16" t="e">
        <f t="shared" ref="G29:G40" si="3">F29*100/$F$57</f>
        <v>#DIV/0!</v>
      </c>
    </row>
    <row r="30" spans="1:7" ht="15.75" thickBot="1" x14ac:dyDescent="0.3">
      <c r="A30" s="43" t="s">
        <v>67</v>
      </c>
      <c r="B30" s="65" t="s">
        <v>82</v>
      </c>
      <c r="C30" s="61" t="s">
        <v>63</v>
      </c>
      <c r="D30" s="68">
        <v>38.61</v>
      </c>
      <c r="E30" s="53"/>
      <c r="F30" s="40">
        <f t="shared" si="2"/>
        <v>0</v>
      </c>
      <c r="G30" s="16" t="e">
        <f t="shared" si="3"/>
        <v>#DIV/0!</v>
      </c>
    </row>
    <row r="31" spans="1:7" ht="23.25" thickBot="1" x14ac:dyDescent="0.3">
      <c r="A31" s="42" t="s">
        <v>68</v>
      </c>
      <c r="B31" s="55" t="s">
        <v>83</v>
      </c>
      <c r="C31" s="61" t="s">
        <v>90</v>
      </c>
      <c r="D31" s="68">
        <v>24</v>
      </c>
      <c r="E31" s="53"/>
      <c r="F31" s="40">
        <f t="shared" si="2"/>
        <v>0</v>
      </c>
      <c r="G31" s="16" t="e">
        <f t="shared" si="3"/>
        <v>#DIV/0!</v>
      </c>
    </row>
    <row r="32" spans="1:7" ht="15.75" thickBot="1" x14ac:dyDescent="0.3">
      <c r="A32" s="7" t="s">
        <v>69</v>
      </c>
      <c r="B32" s="65" t="s">
        <v>106</v>
      </c>
      <c r="C32" s="61" t="s">
        <v>90</v>
      </c>
      <c r="D32" s="64">
        <v>1</v>
      </c>
      <c r="E32" s="53"/>
      <c r="F32" s="40">
        <f t="shared" si="2"/>
        <v>0</v>
      </c>
      <c r="G32" s="16" t="e">
        <f t="shared" si="3"/>
        <v>#DIV/0!</v>
      </c>
    </row>
    <row r="33" spans="1:7" ht="34.5" thickBot="1" x14ac:dyDescent="0.3">
      <c r="A33" s="43" t="s">
        <v>70</v>
      </c>
      <c r="B33" s="55" t="s">
        <v>84</v>
      </c>
      <c r="C33" s="61" t="s">
        <v>28</v>
      </c>
      <c r="D33" s="64">
        <v>72</v>
      </c>
      <c r="E33" s="53"/>
      <c r="F33" s="40">
        <f t="shared" si="2"/>
        <v>0</v>
      </c>
      <c r="G33" s="16" t="e">
        <f t="shared" si="3"/>
        <v>#DIV/0!</v>
      </c>
    </row>
    <row r="34" spans="1:7" ht="34.5" thickBot="1" x14ac:dyDescent="0.3">
      <c r="A34" s="42" t="s">
        <v>71</v>
      </c>
      <c r="B34" s="55" t="s">
        <v>85</v>
      </c>
      <c r="C34" s="61" t="s">
        <v>28</v>
      </c>
      <c r="D34" s="64">
        <v>337</v>
      </c>
      <c r="E34" s="53"/>
      <c r="F34" s="40">
        <f t="shared" si="2"/>
        <v>0</v>
      </c>
      <c r="G34" s="16" t="e">
        <f t="shared" si="3"/>
        <v>#DIV/0!</v>
      </c>
    </row>
    <row r="35" spans="1:7" ht="34.5" thickBot="1" x14ac:dyDescent="0.3">
      <c r="A35" s="7" t="s">
        <v>72</v>
      </c>
      <c r="B35" s="55" t="s">
        <v>86</v>
      </c>
      <c r="C35" s="61" t="s">
        <v>28</v>
      </c>
      <c r="D35" s="68">
        <v>21</v>
      </c>
      <c r="E35" s="53"/>
      <c r="F35" s="40">
        <f t="shared" si="2"/>
        <v>0</v>
      </c>
      <c r="G35" s="16" t="e">
        <f t="shared" si="3"/>
        <v>#DIV/0!</v>
      </c>
    </row>
    <row r="36" spans="1:7" ht="15.75" thickBot="1" x14ac:dyDescent="0.3">
      <c r="A36" s="43" t="s">
        <v>73</v>
      </c>
      <c r="B36" s="55" t="s">
        <v>87</v>
      </c>
      <c r="C36" s="61" t="s">
        <v>91</v>
      </c>
      <c r="D36" s="68">
        <v>72</v>
      </c>
      <c r="E36" s="53"/>
      <c r="F36" s="40">
        <f t="shared" si="2"/>
        <v>0</v>
      </c>
      <c r="G36" s="16" t="e">
        <f t="shared" si="3"/>
        <v>#DIV/0!</v>
      </c>
    </row>
    <row r="37" spans="1:7" ht="15.75" thickBot="1" x14ac:dyDescent="0.3">
      <c r="A37" s="42" t="s">
        <v>74</v>
      </c>
      <c r="B37" s="55" t="s">
        <v>88</v>
      </c>
      <c r="C37" s="61" t="s">
        <v>91</v>
      </c>
      <c r="D37" s="68">
        <v>337</v>
      </c>
      <c r="E37" s="53"/>
      <c r="F37" s="40">
        <f t="shared" si="2"/>
        <v>0</v>
      </c>
      <c r="G37" s="16" t="e">
        <f t="shared" si="3"/>
        <v>#DIV/0!</v>
      </c>
    </row>
    <row r="38" spans="1:7" ht="15.75" thickBot="1" x14ac:dyDescent="0.3">
      <c r="A38" s="7" t="s">
        <v>75</v>
      </c>
      <c r="B38" s="55" t="s">
        <v>89</v>
      </c>
      <c r="C38" s="61" t="s">
        <v>91</v>
      </c>
      <c r="D38" s="68">
        <v>21</v>
      </c>
      <c r="E38" s="53"/>
      <c r="F38" s="40">
        <f t="shared" si="2"/>
        <v>0</v>
      </c>
      <c r="G38" s="16" t="e">
        <f t="shared" si="3"/>
        <v>#DIV/0!</v>
      </c>
    </row>
    <row r="39" spans="1:7" ht="34.5" thickBot="1" x14ac:dyDescent="0.3">
      <c r="A39" s="43" t="s">
        <v>76</v>
      </c>
      <c r="B39" s="55" t="s">
        <v>107</v>
      </c>
      <c r="C39" s="61" t="s">
        <v>90</v>
      </c>
      <c r="D39" s="68">
        <v>2</v>
      </c>
      <c r="E39" s="53"/>
      <c r="F39" s="40">
        <f t="shared" si="2"/>
        <v>0</v>
      </c>
      <c r="G39" s="16" t="e">
        <f t="shared" si="3"/>
        <v>#DIV/0!</v>
      </c>
    </row>
    <row r="40" spans="1:7" ht="24" thickBot="1" x14ac:dyDescent="0.3">
      <c r="A40" s="42" t="s">
        <v>77</v>
      </c>
      <c r="B40" s="65" t="s">
        <v>108</v>
      </c>
      <c r="C40" s="61" t="s">
        <v>28</v>
      </c>
      <c r="D40" s="64">
        <v>1101.1100000000001</v>
      </c>
      <c r="E40" s="53"/>
      <c r="F40" s="40">
        <f t="shared" si="2"/>
        <v>0</v>
      </c>
      <c r="G40" s="16" t="e">
        <f t="shared" si="3"/>
        <v>#DIV/0!</v>
      </c>
    </row>
    <row r="41" spans="1:7" ht="15.75" customHeight="1" thickBot="1" x14ac:dyDescent="0.3">
      <c r="A41" s="12" t="s">
        <v>78</v>
      </c>
      <c r="B41" s="92" t="s">
        <v>113</v>
      </c>
      <c r="C41" s="93"/>
      <c r="D41" s="93"/>
      <c r="E41" s="94"/>
      <c r="F41" s="11">
        <f>SUM(F28:F40)</f>
        <v>0</v>
      </c>
      <c r="G41" s="14" t="e">
        <f>F41*100/F57</f>
        <v>#DIV/0!</v>
      </c>
    </row>
    <row r="42" spans="1:7" ht="15.75" thickBot="1" x14ac:dyDescent="0.3">
      <c r="A42" s="87"/>
      <c r="B42" s="88"/>
      <c r="C42" s="88"/>
      <c r="D42" s="88"/>
      <c r="E42" s="88"/>
      <c r="F42" s="88"/>
      <c r="G42" s="89"/>
    </row>
    <row r="43" spans="1:7" ht="15.75" thickBot="1" x14ac:dyDescent="0.3">
      <c r="A43" s="27" t="s">
        <v>20</v>
      </c>
      <c r="B43" s="95" t="s">
        <v>92</v>
      </c>
      <c r="C43" s="96"/>
      <c r="D43" s="96"/>
      <c r="E43" s="96"/>
      <c r="F43" s="96"/>
      <c r="G43" s="97"/>
    </row>
    <row r="44" spans="1:7" ht="23.25" thickBot="1" x14ac:dyDescent="0.3">
      <c r="A44" s="7" t="s">
        <v>93</v>
      </c>
      <c r="B44" s="55" t="s">
        <v>97</v>
      </c>
      <c r="C44" s="61" t="s">
        <v>63</v>
      </c>
      <c r="D44" s="69">
        <v>104.61</v>
      </c>
      <c r="E44" s="69"/>
      <c r="F44" s="23">
        <f>ROUND(D44*E44,2)</f>
        <v>0</v>
      </c>
      <c r="G44" s="16" t="e">
        <f>F44*100/$F$57</f>
        <v>#DIV/0!</v>
      </c>
    </row>
    <row r="45" spans="1:7" ht="15.75" thickBot="1" x14ac:dyDescent="0.3">
      <c r="A45" s="42" t="s">
        <v>94</v>
      </c>
      <c r="B45" s="55" t="s">
        <v>82</v>
      </c>
      <c r="C45" s="61" t="s">
        <v>63</v>
      </c>
      <c r="D45" s="63">
        <v>64.28</v>
      </c>
      <c r="E45" s="69"/>
      <c r="F45" s="23">
        <f>ROUND(D45*E45,2)</f>
        <v>0</v>
      </c>
      <c r="G45" s="16" t="e">
        <f t="shared" ref="G45:G46" si="4">F45*100/$F$57</f>
        <v>#DIV/0!</v>
      </c>
    </row>
    <row r="46" spans="1:7" ht="23.25" thickBot="1" x14ac:dyDescent="0.3">
      <c r="A46" s="7" t="s">
        <v>95</v>
      </c>
      <c r="B46" s="55" t="s">
        <v>109</v>
      </c>
      <c r="C46" s="61" t="s">
        <v>62</v>
      </c>
      <c r="D46" s="63">
        <v>308.14999999999998</v>
      </c>
      <c r="E46" s="69"/>
      <c r="F46" s="23">
        <f>ROUND(D46*E46,2)</f>
        <v>0</v>
      </c>
      <c r="G46" s="16" t="e">
        <f t="shared" si="4"/>
        <v>#DIV/0!</v>
      </c>
    </row>
    <row r="47" spans="1:7" ht="15.75" customHeight="1" thickBot="1" x14ac:dyDescent="0.3">
      <c r="A47" s="10" t="s">
        <v>96</v>
      </c>
      <c r="B47" s="118" t="s">
        <v>113</v>
      </c>
      <c r="C47" s="119"/>
      <c r="D47" s="119"/>
      <c r="E47" s="120"/>
      <c r="F47" s="13">
        <f>SUM(F44:F46)</f>
        <v>0</v>
      </c>
      <c r="G47" s="15" t="e">
        <f>F47*100/F57</f>
        <v>#DIV/0!</v>
      </c>
    </row>
    <row r="48" spans="1:7" ht="15.75" thickBot="1" x14ac:dyDescent="0.3">
      <c r="A48" s="87"/>
      <c r="B48" s="88"/>
      <c r="C48" s="88"/>
      <c r="D48" s="88"/>
      <c r="E48" s="88"/>
      <c r="F48" s="88"/>
      <c r="G48" s="89"/>
    </row>
    <row r="49" spans="1:8" ht="15.75" thickBot="1" x14ac:dyDescent="0.3">
      <c r="A49" s="27" t="s">
        <v>29</v>
      </c>
      <c r="B49" s="95" t="s">
        <v>104</v>
      </c>
      <c r="C49" s="96"/>
      <c r="D49" s="96"/>
      <c r="E49" s="96"/>
      <c r="F49" s="96"/>
      <c r="G49" s="97"/>
    </row>
    <row r="50" spans="1:8" ht="24" thickBot="1" x14ac:dyDescent="0.3">
      <c r="A50" s="7" t="s">
        <v>98</v>
      </c>
      <c r="B50" s="65" t="s">
        <v>105</v>
      </c>
      <c r="C50" s="61" t="s">
        <v>62</v>
      </c>
      <c r="D50" s="69">
        <v>194.82</v>
      </c>
      <c r="E50" s="60"/>
      <c r="F50" s="23">
        <f>ROUND(D50*E50,2)</f>
        <v>0</v>
      </c>
      <c r="G50" s="16" t="e">
        <f>F50*100/$F$57</f>
        <v>#DIV/0!</v>
      </c>
    </row>
    <row r="51" spans="1:8" ht="24" thickBot="1" x14ac:dyDescent="0.3">
      <c r="A51" s="8" t="s">
        <v>99</v>
      </c>
      <c r="B51" s="65" t="s">
        <v>105</v>
      </c>
      <c r="C51" s="61" t="s">
        <v>62</v>
      </c>
      <c r="D51" s="69">
        <v>67.83</v>
      </c>
      <c r="E51" s="60"/>
      <c r="F51" s="23">
        <f>ROUND(D51*E51,2)</f>
        <v>0</v>
      </c>
      <c r="G51" s="16" t="e">
        <f t="shared" ref="G51:G54" si="5">F51*100/$F$57</f>
        <v>#DIV/0!</v>
      </c>
    </row>
    <row r="52" spans="1:8" ht="15.75" thickBot="1" x14ac:dyDescent="0.3">
      <c r="A52" s="7" t="s">
        <v>100</v>
      </c>
      <c r="B52" s="80" t="s">
        <v>110</v>
      </c>
      <c r="C52" s="61" t="s">
        <v>90</v>
      </c>
      <c r="D52" s="69">
        <v>49</v>
      </c>
      <c r="E52" s="60"/>
      <c r="F52" s="23">
        <f>ROUND(D52*E52,2)</f>
        <v>0</v>
      </c>
      <c r="G52" s="16" t="e">
        <f t="shared" si="5"/>
        <v>#DIV/0!</v>
      </c>
    </row>
    <row r="53" spans="1:8" ht="15.75" thickBot="1" x14ac:dyDescent="0.3">
      <c r="A53" s="8" t="s">
        <v>101</v>
      </c>
      <c r="B53" s="81" t="s">
        <v>111</v>
      </c>
      <c r="C53" s="61" t="s">
        <v>62</v>
      </c>
      <c r="D53" s="69">
        <v>5.16</v>
      </c>
      <c r="E53" s="60"/>
      <c r="F53" s="23">
        <f>ROUND(D53*E53,2)</f>
        <v>0</v>
      </c>
      <c r="G53" s="16" t="e">
        <f t="shared" si="5"/>
        <v>#DIV/0!</v>
      </c>
    </row>
    <row r="54" spans="1:8" ht="34.5" thickBot="1" x14ac:dyDescent="0.3">
      <c r="A54" s="7" t="s">
        <v>102</v>
      </c>
      <c r="B54" s="82" t="s">
        <v>112</v>
      </c>
      <c r="C54" s="67" t="s">
        <v>28</v>
      </c>
      <c r="D54" s="70">
        <v>53.4</v>
      </c>
      <c r="E54" s="60"/>
      <c r="F54" s="23">
        <f>ROUND(D54*E54,2)</f>
        <v>0</v>
      </c>
      <c r="G54" s="16" t="e">
        <f t="shared" si="5"/>
        <v>#DIV/0!</v>
      </c>
    </row>
    <row r="55" spans="1:8" ht="15.75" customHeight="1" thickBot="1" x14ac:dyDescent="0.3">
      <c r="A55" s="10" t="s">
        <v>103</v>
      </c>
      <c r="B55" s="92" t="s">
        <v>113</v>
      </c>
      <c r="C55" s="93"/>
      <c r="D55" s="93"/>
      <c r="E55" s="94"/>
      <c r="F55" s="11">
        <f>SUM(F50:F54)</f>
        <v>0</v>
      </c>
      <c r="G55" s="15" t="e">
        <f>F55*100/$F$57</f>
        <v>#DIV/0!</v>
      </c>
    </row>
    <row r="56" spans="1:8" ht="15.75" thickBot="1" x14ac:dyDescent="0.3">
      <c r="A56" s="87"/>
      <c r="B56" s="88"/>
      <c r="C56" s="88"/>
      <c r="D56" s="88"/>
      <c r="E56" s="88"/>
      <c r="F56" s="88"/>
      <c r="G56" s="89"/>
    </row>
    <row r="57" spans="1:8" ht="15.75" thickBot="1" x14ac:dyDescent="0.3">
      <c r="A57" s="122" t="s">
        <v>16</v>
      </c>
      <c r="B57" s="123"/>
      <c r="C57" s="123"/>
      <c r="D57" s="123"/>
      <c r="E57" s="124"/>
      <c r="F57" s="28">
        <f>SUM(F55+F47+F41+F25)</f>
        <v>0</v>
      </c>
      <c r="G57" s="29" t="e">
        <f>F57*100/$F$57</f>
        <v>#DIV/0!</v>
      </c>
      <c r="H57" s="44"/>
    </row>
    <row r="58" spans="1:8" x14ac:dyDescent="0.25">
      <c r="A58" s="30"/>
      <c r="B58" s="31"/>
      <c r="C58" s="31"/>
      <c r="D58" s="31"/>
      <c r="E58" s="32"/>
      <c r="F58" s="33"/>
      <c r="G58" s="79"/>
    </row>
    <row r="59" spans="1:8" x14ac:dyDescent="0.25">
      <c r="A59" s="33"/>
      <c r="B59" s="33"/>
      <c r="C59" s="33"/>
      <c r="D59" s="33"/>
      <c r="E59" s="34"/>
      <c r="F59" s="33"/>
      <c r="G59" s="26"/>
    </row>
    <row r="60" spans="1:8" x14ac:dyDescent="0.25">
      <c r="A60" s="33"/>
      <c r="B60" s="33"/>
      <c r="C60" s="33"/>
      <c r="D60" s="33"/>
      <c r="E60" s="34"/>
      <c r="F60" s="33"/>
      <c r="G60" s="26"/>
    </row>
    <row r="61" spans="1:8" x14ac:dyDescent="0.25">
      <c r="A61" s="33"/>
      <c r="B61" s="33"/>
      <c r="C61" s="33"/>
      <c r="D61" s="33"/>
      <c r="E61" s="34"/>
      <c r="F61" s="33"/>
      <c r="G61" s="26"/>
    </row>
    <row r="62" spans="1:8" x14ac:dyDescent="0.25">
      <c r="A62" s="26"/>
      <c r="B62" s="26"/>
      <c r="C62" s="26"/>
      <c r="D62" s="26"/>
      <c r="E62" s="35"/>
      <c r="F62" s="26"/>
      <c r="G62" s="26"/>
    </row>
    <row r="63" spans="1:8" x14ac:dyDescent="0.25">
      <c r="A63" s="36"/>
      <c r="B63" s="36"/>
      <c r="C63" s="36"/>
      <c r="D63" s="36"/>
      <c r="E63" s="37"/>
      <c r="F63" s="26"/>
      <c r="G63" s="26"/>
    </row>
    <row r="64" spans="1:8" x14ac:dyDescent="0.25">
      <c r="A64" s="121" t="s">
        <v>25</v>
      </c>
      <c r="B64" s="121"/>
      <c r="C64" s="121" t="s">
        <v>26</v>
      </c>
      <c r="D64" s="121"/>
      <c r="E64" s="121"/>
      <c r="F64" s="121"/>
      <c r="G64" s="26"/>
    </row>
    <row r="65" spans="1:7" x14ac:dyDescent="0.25">
      <c r="A65" s="121"/>
      <c r="B65" s="121"/>
      <c r="C65" s="121"/>
      <c r="D65" s="121"/>
      <c r="E65" s="121"/>
      <c r="F65" s="121"/>
      <c r="G65" s="26"/>
    </row>
    <row r="66" spans="1:7" x14ac:dyDescent="0.25">
      <c r="A66" s="121"/>
      <c r="B66" s="121"/>
      <c r="C66" s="121"/>
      <c r="D66" s="121"/>
      <c r="E66" s="121"/>
      <c r="F66" s="121"/>
      <c r="G66" s="26"/>
    </row>
    <row r="67" spans="1:7" ht="15.75" customHeight="1" x14ac:dyDescent="0.25">
      <c r="A67" s="26"/>
      <c r="B67" s="26"/>
      <c r="C67" s="26"/>
      <c r="D67" s="26"/>
      <c r="E67" s="35"/>
      <c r="F67" s="26"/>
      <c r="G67" s="26"/>
    </row>
    <row r="68" spans="1:7" ht="15.75" customHeight="1" x14ac:dyDescent="0.25">
      <c r="A68" s="26"/>
      <c r="B68" s="26"/>
      <c r="C68" s="26"/>
      <c r="D68" s="26"/>
      <c r="E68" s="35"/>
      <c r="F68" s="26"/>
      <c r="G68" s="26"/>
    </row>
    <row r="69" spans="1:7" x14ac:dyDescent="0.25">
      <c r="A69" s="26"/>
      <c r="B69" s="26"/>
      <c r="C69" s="26"/>
      <c r="D69" s="26"/>
      <c r="E69" s="35"/>
      <c r="F69" s="26"/>
      <c r="G69" s="26"/>
    </row>
    <row r="70" spans="1:7" x14ac:dyDescent="0.25">
      <c r="A70" s="26"/>
      <c r="B70" s="26"/>
      <c r="C70" s="26"/>
      <c r="D70" s="26"/>
      <c r="E70" s="35"/>
      <c r="F70" s="26"/>
      <c r="G70" s="26"/>
    </row>
    <row r="71" spans="1:7" x14ac:dyDescent="0.25">
      <c r="A71" s="26"/>
      <c r="B71" s="26"/>
      <c r="C71" s="26"/>
      <c r="D71" s="26"/>
      <c r="E71" s="35"/>
      <c r="F71" s="26"/>
      <c r="G71" s="26"/>
    </row>
    <row r="72" spans="1:7" x14ac:dyDescent="0.25">
      <c r="A72" s="26"/>
      <c r="B72" s="26"/>
      <c r="C72" s="26"/>
      <c r="D72" s="26"/>
      <c r="E72" s="35"/>
      <c r="F72" s="26"/>
      <c r="G72" s="26"/>
    </row>
    <row r="73" spans="1:7" x14ac:dyDescent="0.25">
      <c r="A73" s="26"/>
      <c r="B73" s="26"/>
      <c r="C73" s="26"/>
      <c r="D73" s="26"/>
      <c r="E73" s="35"/>
      <c r="F73" s="26"/>
      <c r="G73" s="26"/>
    </row>
    <row r="74" spans="1:7" x14ac:dyDescent="0.25">
      <c r="A74" s="26"/>
      <c r="B74" s="26"/>
      <c r="C74" s="26"/>
      <c r="D74" s="26"/>
      <c r="E74" s="35"/>
      <c r="F74" s="26"/>
      <c r="G74" s="26"/>
    </row>
    <row r="75" spans="1:7" x14ac:dyDescent="0.25">
      <c r="A75" s="26"/>
      <c r="B75" s="26"/>
      <c r="C75" s="26"/>
      <c r="D75" s="26"/>
      <c r="E75" s="35"/>
      <c r="F75" s="26"/>
      <c r="G75" s="26"/>
    </row>
    <row r="76" spans="1:7" x14ac:dyDescent="0.25">
      <c r="A76" s="26"/>
      <c r="B76" s="26"/>
      <c r="C76" s="26"/>
      <c r="D76" s="26"/>
      <c r="E76" s="35"/>
      <c r="F76" s="26"/>
      <c r="G76" s="26"/>
    </row>
    <row r="77" spans="1:7" x14ac:dyDescent="0.25">
      <c r="A77" s="26"/>
      <c r="B77" s="26"/>
      <c r="C77" s="26"/>
      <c r="D77" s="26"/>
      <c r="E77" s="35"/>
      <c r="F77" s="26"/>
      <c r="G77" s="26"/>
    </row>
    <row r="78" spans="1:7" x14ac:dyDescent="0.25">
      <c r="A78" s="26"/>
      <c r="B78" s="26"/>
      <c r="C78" s="26"/>
      <c r="D78" s="26"/>
      <c r="E78" s="35"/>
      <c r="F78" s="26"/>
      <c r="G78" s="26"/>
    </row>
  </sheetData>
  <mergeCells count="28">
    <mergeCell ref="A65:B65"/>
    <mergeCell ref="A66:B66"/>
    <mergeCell ref="C65:F65"/>
    <mergeCell ref="C66:F66"/>
    <mergeCell ref="A57:E57"/>
    <mergeCell ref="A64:B64"/>
    <mergeCell ref="C64:F64"/>
    <mergeCell ref="A2:G2"/>
    <mergeCell ref="B4:G4"/>
    <mergeCell ref="B5:G5"/>
    <mergeCell ref="B6:G6"/>
    <mergeCell ref="A1:G1"/>
    <mergeCell ref="A56:G56"/>
    <mergeCell ref="B3:G3"/>
    <mergeCell ref="B41:E41"/>
    <mergeCell ref="B43:G43"/>
    <mergeCell ref="B27:G27"/>
    <mergeCell ref="A8:G8"/>
    <mergeCell ref="B25:E25"/>
    <mergeCell ref="A26:G26"/>
    <mergeCell ref="B10:G10"/>
    <mergeCell ref="B11:G11"/>
    <mergeCell ref="B7:G7"/>
    <mergeCell ref="B49:G49"/>
    <mergeCell ref="B55:E55"/>
    <mergeCell ref="A42:G42"/>
    <mergeCell ref="B47:E47"/>
    <mergeCell ref="A48:G48"/>
  </mergeCells>
  <pageMargins left="0.51181102362204722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Normal="100" workbookViewId="0">
      <selection activeCell="O13" sqref="O13"/>
    </sheetView>
  </sheetViews>
  <sheetFormatPr defaultRowHeight="15" x14ac:dyDescent="0.25"/>
  <cols>
    <col min="1" max="1" width="16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12" width="10.28515625" customWidth="1"/>
    <col min="13" max="13" width="11.7109375" bestFit="1" customWidth="1"/>
    <col min="15" max="15" width="10.140625" bestFit="1" customWidth="1"/>
  </cols>
  <sheetData>
    <row r="1" spans="1:15" ht="15" customHeight="1" x14ac:dyDescent="0.25">
      <c r="A1" s="129" t="s">
        <v>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5" ht="15" customHeight="1" x14ac:dyDescent="0.2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5" ht="8.25" customHeigh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5" ht="15" customHeight="1" x14ac:dyDescent="0.25">
      <c r="A4" s="54" t="s">
        <v>15</v>
      </c>
      <c r="B4" s="146" t="str">
        <f>Orçamento!B3</f>
        <v>CONTRATAÇÃO DE OBRA DE PAVIMENTAÇÃO ASFÁLTICA E DRENAGEM NA ESTRADA MUNICIPAL SANTA LUZIA, COM EXTENSÃO TOTAL DE 584,45 METROS.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1:15" ht="14.25" customHeight="1" x14ac:dyDescent="0.25">
      <c r="A5" s="49" t="s">
        <v>1</v>
      </c>
      <c r="B5" s="146" t="str">
        <f>Orçamento!B4</f>
        <v>SANTA LUZIA ‐ MORRO GRANDE/SC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/>
    </row>
    <row r="6" spans="1:15" x14ac:dyDescent="0.25">
      <c r="A6" s="49" t="s">
        <v>2</v>
      </c>
      <c r="B6" s="140">
        <f>Orçamento!B5</f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</row>
    <row r="7" spans="1:15" x14ac:dyDescent="0.25">
      <c r="A7" s="49" t="s">
        <v>114</v>
      </c>
      <c r="B7" s="142">
        <f>Orçamento!B6</f>
        <v>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5" x14ac:dyDescent="0.25">
      <c r="A8" s="86" t="s">
        <v>115</v>
      </c>
      <c r="B8" s="181">
        <f>Orçamento!B7</f>
        <v>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9" spans="1:15" x14ac:dyDescent="0.25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5"/>
    </row>
    <row r="10" spans="1:15" x14ac:dyDescent="0.25">
      <c r="A10" s="138" t="s">
        <v>6</v>
      </c>
      <c r="B10" s="138" t="s">
        <v>7</v>
      </c>
      <c r="C10" s="138"/>
      <c r="D10" s="138"/>
      <c r="E10" s="127" t="s">
        <v>8</v>
      </c>
      <c r="F10" s="128"/>
      <c r="G10" s="128"/>
      <c r="H10" s="128"/>
      <c r="I10" s="128"/>
      <c r="J10" s="128"/>
      <c r="K10" s="128"/>
      <c r="L10" s="128"/>
      <c r="M10" s="138" t="s">
        <v>9</v>
      </c>
      <c r="N10" s="138"/>
    </row>
    <row r="11" spans="1:15" x14ac:dyDescent="0.25">
      <c r="A11" s="138"/>
      <c r="B11" s="138"/>
      <c r="C11" s="138"/>
      <c r="D11" s="138"/>
      <c r="E11" s="139" t="s">
        <v>10</v>
      </c>
      <c r="F11" s="139"/>
      <c r="G11" s="139" t="s">
        <v>11</v>
      </c>
      <c r="H11" s="139"/>
      <c r="I11" s="139" t="s">
        <v>27</v>
      </c>
      <c r="J11" s="139"/>
      <c r="K11" s="139" t="s">
        <v>30</v>
      </c>
      <c r="L11" s="139"/>
      <c r="M11" s="138"/>
      <c r="N11" s="138"/>
    </row>
    <row r="12" spans="1:15" ht="15.75" thickBot="1" x14ac:dyDescent="0.3">
      <c r="A12" s="138"/>
      <c r="B12" s="138"/>
      <c r="C12" s="138"/>
      <c r="D12" s="138"/>
      <c r="E12" s="18" t="s">
        <v>12</v>
      </c>
      <c r="F12" s="18" t="s">
        <v>13</v>
      </c>
      <c r="G12" s="17" t="s">
        <v>12</v>
      </c>
      <c r="H12" s="85" t="s">
        <v>13</v>
      </c>
      <c r="I12" s="18" t="s">
        <v>12</v>
      </c>
      <c r="J12" s="18" t="s">
        <v>13</v>
      </c>
      <c r="K12" s="18" t="s">
        <v>12</v>
      </c>
      <c r="L12" s="18" t="s">
        <v>13</v>
      </c>
      <c r="M12" s="18" t="s">
        <v>12</v>
      </c>
      <c r="N12" s="18" t="s">
        <v>13</v>
      </c>
    </row>
    <row r="13" spans="1:15" x14ac:dyDescent="0.25">
      <c r="A13" s="6">
        <v>1</v>
      </c>
      <c r="B13" s="125" t="str">
        <f>Orçamento!B10</f>
        <v>PAVIMENTAÇÃO ASFÁLTICA</v>
      </c>
      <c r="C13" s="125"/>
      <c r="D13" s="126"/>
      <c r="E13" s="71">
        <f>ROUND(M13*F13,2)</f>
        <v>0</v>
      </c>
      <c r="F13" s="83">
        <v>0.14199999999999999</v>
      </c>
      <c r="G13" s="56">
        <f>ROUND($M$13*H13,2)</f>
        <v>0</v>
      </c>
      <c r="H13" s="84">
        <v>0.85799999999999998</v>
      </c>
      <c r="I13" s="3">
        <f>$M$13*J13</f>
        <v>0</v>
      </c>
      <c r="J13" s="20">
        <v>0</v>
      </c>
      <c r="K13" s="71">
        <f>M13*L13</f>
        <v>0</v>
      </c>
      <c r="L13" s="20">
        <v>0</v>
      </c>
      <c r="M13" s="3">
        <f>Orçamento!F25</f>
        <v>0</v>
      </c>
      <c r="N13" s="45" t="e">
        <f>M13*$N$17/$M$17</f>
        <v>#DIV/0!</v>
      </c>
    </row>
    <row r="14" spans="1:15" x14ac:dyDescent="0.25">
      <c r="A14" s="6">
        <v>2</v>
      </c>
      <c r="B14" s="125" t="str">
        <f>Orçamento!B27</f>
        <v>DRENAGEM</v>
      </c>
      <c r="C14" s="125"/>
      <c r="D14" s="126"/>
      <c r="E14" s="4">
        <f>ROUND(M14*F14,2)</f>
        <v>0</v>
      </c>
      <c r="F14" s="84">
        <v>0.53890000000000005</v>
      </c>
      <c r="G14" s="57">
        <f>$M$14*H14</f>
        <v>0</v>
      </c>
      <c r="H14" s="21">
        <v>0</v>
      </c>
      <c r="I14" s="4">
        <f>ROUND($M$14*J14,2)</f>
        <v>0</v>
      </c>
      <c r="J14" s="84">
        <v>0.32040000000000002</v>
      </c>
      <c r="K14" s="47">
        <f>ROUND(M14*L14,2)</f>
        <v>0</v>
      </c>
      <c r="L14" s="84">
        <v>0.14069999999999999</v>
      </c>
      <c r="M14" s="4">
        <f>Orçamento!F41</f>
        <v>0</v>
      </c>
      <c r="N14" s="46" t="e">
        <f>M14*$N$17/$M$17</f>
        <v>#DIV/0!</v>
      </c>
      <c r="O14" s="1"/>
    </row>
    <row r="15" spans="1:15" x14ac:dyDescent="0.25">
      <c r="A15" s="6">
        <v>3</v>
      </c>
      <c r="B15" s="125" t="str">
        <f>Orçamento!B43</f>
        <v>PASSEIO COM ACESSIBILIDADE</v>
      </c>
      <c r="C15" s="125"/>
      <c r="D15" s="126"/>
      <c r="E15" s="4">
        <f>$M$15*F15</f>
        <v>0</v>
      </c>
      <c r="F15" s="22">
        <v>0</v>
      </c>
      <c r="G15" s="57">
        <f>$M$15*H15</f>
        <v>0</v>
      </c>
      <c r="H15" s="21">
        <v>0</v>
      </c>
      <c r="I15" s="4">
        <f>ROUND($M$15*J15,2)</f>
        <v>0</v>
      </c>
      <c r="J15" s="84">
        <v>0.52329999999999999</v>
      </c>
      <c r="K15" s="47">
        <f>ROUND(M15*L15,2)</f>
        <v>0</v>
      </c>
      <c r="L15" s="84">
        <v>0.47670000000000001</v>
      </c>
      <c r="M15" s="4">
        <f>Orçamento!F47</f>
        <v>0</v>
      </c>
      <c r="N15" s="46" t="e">
        <f>M15*$N$17/$M$17</f>
        <v>#DIV/0!</v>
      </c>
      <c r="O15" s="1"/>
    </row>
    <row r="16" spans="1:15" ht="15.75" thickBot="1" x14ac:dyDescent="0.3">
      <c r="A16" s="6">
        <v>4</v>
      </c>
      <c r="B16" s="125" t="str">
        <f>Orçamento!B49</f>
        <v>SINALIZAÇÃO</v>
      </c>
      <c r="C16" s="125"/>
      <c r="D16" s="126"/>
      <c r="E16" s="4">
        <f>$M$16*F16</f>
        <v>0</v>
      </c>
      <c r="F16" s="22">
        <v>0</v>
      </c>
      <c r="G16" s="57">
        <f>$M$16*H16</f>
        <v>0</v>
      </c>
      <c r="H16" s="19">
        <v>0</v>
      </c>
      <c r="I16" s="4">
        <f>$M$16*J16</f>
        <v>0</v>
      </c>
      <c r="J16" s="19">
        <v>0</v>
      </c>
      <c r="K16" s="47">
        <f>ROUND(M16*L16,2)</f>
        <v>0</v>
      </c>
      <c r="L16" s="19">
        <v>1</v>
      </c>
      <c r="M16" s="47">
        <f>Orçamento!F55</f>
        <v>0</v>
      </c>
      <c r="N16" s="46" t="e">
        <f>M16*$N$17/$M$17</f>
        <v>#DIV/0!</v>
      </c>
      <c r="O16" s="1"/>
    </row>
    <row r="17" spans="1:15" ht="15.75" thickBot="1" x14ac:dyDescent="0.3">
      <c r="A17" s="161"/>
      <c r="B17" s="158" t="s">
        <v>17</v>
      </c>
      <c r="C17" s="159"/>
      <c r="D17" s="160"/>
      <c r="E17" s="164">
        <f>SUM(E13:E16)</f>
        <v>0</v>
      </c>
      <c r="F17" s="165"/>
      <c r="G17" s="175">
        <f>SUM(G13:G16)</f>
        <v>0</v>
      </c>
      <c r="H17" s="176"/>
      <c r="I17" s="164">
        <f>SUM(I13:I16)</f>
        <v>0</v>
      </c>
      <c r="J17" s="165"/>
      <c r="K17" s="164">
        <f>SUM(K13:K16)</f>
        <v>0</v>
      </c>
      <c r="L17" s="165"/>
      <c r="M17" s="48">
        <f>ROUND(SUM(M13:M16),2)</f>
        <v>0</v>
      </c>
      <c r="N17" s="48">
        <v>100</v>
      </c>
      <c r="O17" s="1"/>
    </row>
    <row r="18" spans="1:15" x14ac:dyDescent="0.25">
      <c r="A18" s="162"/>
      <c r="B18" s="149" t="s">
        <v>18</v>
      </c>
      <c r="C18" s="150"/>
      <c r="D18" s="151"/>
      <c r="E18" s="166">
        <f>E17</f>
        <v>0</v>
      </c>
      <c r="F18" s="167"/>
      <c r="G18" s="177">
        <f>E18+G17</f>
        <v>0</v>
      </c>
      <c r="H18" s="178"/>
      <c r="I18" s="177">
        <f>G18+I17</f>
        <v>0</v>
      </c>
      <c r="J18" s="178"/>
      <c r="K18" s="177">
        <f>SUM(K17+I18)</f>
        <v>0</v>
      </c>
      <c r="L18" s="178"/>
      <c r="M18" s="170"/>
      <c r="N18" s="171"/>
    </row>
    <row r="19" spans="1:15" x14ac:dyDescent="0.25">
      <c r="A19" s="162"/>
      <c r="B19" s="152" t="s">
        <v>19</v>
      </c>
      <c r="C19" s="153"/>
      <c r="D19" s="154"/>
      <c r="E19" s="168" t="e">
        <f>E17*100/$M$17</f>
        <v>#DIV/0!</v>
      </c>
      <c r="F19" s="169"/>
      <c r="G19" s="168" t="e">
        <f>G17*100/$M$17</f>
        <v>#DIV/0!</v>
      </c>
      <c r="H19" s="169"/>
      <c r="I19" s="168" t="e">
        <f>I17*100/$M$17</f>
        <v>#DIV/0!</v>
      </c>
      <c r="J19" s="169"/>
      <c r="K19" s="168" t="e">
        <f>K17*100/$M$17</f>
        <v>#DIV/0!</v>
      </c>
      <c r="L19" s="169"/>
      <c r="M19" s="170"/>
      <c r="N19" s="171"/>
    </row>
    <row r="20" spans="1:15" ht="15.75" thickBot="1" x14ac:dyDescent="0.3">
      <c r="A20" s="163"/>
      <c r="B20" s="155" t="s">
        <v>14</v>
      </c>
      <c r="C20" s="156"/>
      <c r="D20" s="157"/>
      <c r="E20" s="173" t="e">
        <f>E18*100/$M$17</f>
        <v>#DIV/0!</v>
      </c>
      <c r="F20" s="174"/>
      <c r="G20" s="179" t="e">
        <f>SUM(E20+G19)</f>
        <v>#DIV/0!</v>
      </c>
      <c r="H20" s="180"/>
      <c r="I20" s="179" t="e">
        <f>SUM(G20+I19)</f>
        <v>#DIV/0!</v>
      </c>
      <c r="J20" s="180"/>
      <c r="K20" s="179" t="e">
        <f>SUM(I20+K19)</f>
        <v>#DIV/0!</v>
      </c>
      <c r="L20" s="180"/>
      <c r="M20" s="98"/>
      <c r="N20" s="172"/>
    </row>
    <row r="24" spans="1:15" x14ac:dyDescent="0.25">
      <c r="A24" s="5"/>
      <c r="B24" s="5"/>
      <c r="C24" s="5"/>
      <c r="D24" s="5"/>
      <c r="E24" s="5"/>
      <c r="F24" s="5"/>
      <c r="G24" s="5"/>
    </row>
    <row r="25" spans="1:15" x14ac:dyDescent="0.25">
      <c r="A25" t="s">
        <v>25</v>
      </c>
      <c r="F25" t="s">
        <v>26</v>
      </c>
    </row>
    <row r="26" spans="1:15" x14ac:dyDescent="0.25">
      <c r="A26" s="148"/>
      <c r="B26" s="148"/>
      <c r="C26" s="148"/>
      <c r="D26" s="148"/>
      <c r="F26" s="148"/>
      <c r="G26" s="148"/>
      <c r="H26" s="148"/>
      <c r="I26" s="24"/>
      <c r="J26" s="24"/>
      <c r="K26" s="59"/>
      <c r="L26" s="59"/>
    </row>
    <row r="27" spans="1:15" x14ac:dyDescent="0.25">
      <c r="A27" s="148"/>
      <c r="B27" s="148"/>
      <c r="C27" s="148"/>
      <c r="D27" s="148"/>
      <c r="F27" s="148"/>
      <c r="G27" s="148"/>
      <c r="H27" s="148"/>
      <c r="I27" s="24"/>
      <c r="J27" s="24"/>
      <c r="K27" s="59"/>
      <c r="L27" s="59"/>
    </row>
  </sheetData>
  <mergeCells count="45">
    <mergeCell ref="B14:D14"/>
    <mergeCell ref="B15:D15"/>
    <mergeCell ref="M18:N20"/>
    <mergeCell ref="E20:F20"/>
    <mergeCell ref="G17:H17"/>
    <mergeCell ref="G18:H18"/>
    <mergeCell ref="G19:H19"/>
    <mergeCell ref="G20:H20"/>
    <mergeCell ref="I17:J17"/>
    <mergeCell ref="I18:J18"/>
    <mergeCell ref="I20:J20"/>
    <mergeCell ref="I19:J19"/>
    <mergeCell ref="K17:L17"/>
    <mergeCell ref="K18:L18"/>
    <mergeCell ref="K19:L19"/>
    <mergeCell ref="K20:L20"/>
    <mergeCell ref="A27:D27"/>
    <mergeCell ref="F26:H26"/>
    <mergeCell ref="F27:H27"/>
    <mergeCell ref="B16:D16"/>
    <mergeCell ref="B18:D18"/>
    <mergeCell ref="B19:D19"/>
    <mergeCell ref="B20:D20"/>
    <mergeCell ref="B17:D17"/>
    <mergeCell ref="A17:A20"/>
    <mergeCell ref="E17:F17"/>
    <mergeCell ref="E18:F18"/>
    <mergeCell ref="E19:F19"/>
    <mergeCell ref="A26:D26"/>
    <mergeCell ref="B13:D13"/>
    <mergeCell ref="B8:N8"/>
    <mergeCell ref="E10:L10"/>
    <mergeCell ref="A1:N3"/>
    <mergeCell ref="M10:N11"/>
    <mergeCell ref="E11:F11"/>
    <mergeCell ref="G11:H11"/>
    <mergeCell ref="B6:N6"/>
    <mergeCell ref="B7:N7"/>
    <mergeCell ref="A9:N9"/>
    <mergeCell ref="B4:N4"/>
    <mergeCell ref="B5:N5"/>
    <mergeCell ref="I11:J11"/>
    <mergeCell ref="K11:L11"/>
    <mergeCell ref="A10:A12"/>
    <mergeCell ref="B10:D12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2019-10-07T13:19:45Z</cp:lastPrinted>
  <dcterms:created xsi:type="dcterms:W3CDTF">2015-12-07T12:00:04Z</dcterms:created>
  <dcterms:modified xsi:type="dcterms:W3CDTF">2019-10-07T14:21:43Z</dcterms:modified>
</cp:coreProperties>
</file>