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cf\OneDrive\Licitacoes\Licitações\_Editais\Editais 2019\Prefeitura\Processo nº 06-2019 - Pavimentação Asfaltica Rua Joao Manoel Rocha\"/>
    </mc:Choice>
  </mc:AlternateContent>
  <xr:revisionPtr revIDLastSave="0" documentId="13_ncr:1_{0308D4B2-2260-497D-8420-EEF82463C00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Orçamento" sheetId="1" r:id="rId1"/>
    <sheet name="Cronograma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1" l="1"/>
  <c r="B5" i="2" l="1"/>
  <c r="B17" i="2" l="1"/>
  <c r="B16" i="2"/>
  <c r="F53" i="1"/>
  <c r="F54" i="1" s="1"/>
  <c r="F49" i="1"/>
  <c r="F48" i="1"/>
  <c r="F47" i="1"/>
  <c r="F32" i="1"/>
  <c r="F33" i="1"/>
  <c r="F34" i="1"/>
  <c r="F35" i="1"/>
  <c r="F31" i="1"/>
  <c r="K17" i="2" l="1"/>
  <c r="F50" i="1"/>
  <c r="K16" i="2" l="1"/>
  <c r="I17" i="2"/>
  <c r="B4" i="2"/>
  <c r="F40" i="1"/>
  <c r="F41" i="1"/>
  <c r="F42" i="1"/>
  <c r="F43" i="1"/>
  <c r="F39" i="1"/>
  <c r="F28" i="1"/>
  <c r="F29" i="1"/>
  <c r="F30" i="1"/>
  <c r="F27" i="1"/>
  <c r="F18" i="1"/>
  <c r="F19" i="1"/>
  <c r="F20" i="1"/>
  <c r="F21" i="1"/>
  <c r="F22" i="1"/>
  <c r="F23" i="1"/>
  <c r="F17" i="1"/>
  <c r="F13" i="1"/>
  <c r="I16" i="2" l="1"/>
  <c r="F36" i="1"/>
  <c r="K14" i="2" s="1"/>
  <c r="F24" i="1"/>
  <c r="F44" i="1"/>
  <c r="F14" i="1"/>
  <c r="B12" i="2"/>
  <c r="K13" i="2" l="1"/>
  <c r="F56" i="1"/>
  <c r="G47" i="1" s="1"/>
  <c r="K12" i="2"/>
  <c r="E12" i="2" s="1"/>
  <c r="K15" i="2"/>
  <c r="B15" i="2"/>
  <c r="B14" i="2"/>
  <c r="B13" i="2"/>
  <c r="G53" i="1" l="1"/>
  <c r="I15" i="2"/>
  <c r="E16" i="2"/>
  <c r="G17" i="2"/>
  <c r="G15" i="2"/>
  <c r="G16" i="2"/>
  <c r="E17" i="2"/>
  <c r="G56" i="1"/>
  <c r="G14" i="1" s="1"/>
  <c r="B7" i="1"/>
  <c r="G54" i="1"/>
  <c r="G50" i="1"/>
  <c r="G49" i="1"/>
  <c r="G44" i="1"/>
  <c r="G48" i="1"/>
  <c r="K18" i="2"/>
  <c r="G24" i="1"/>
  <c r="G34" i="1"/>
  <c r="G35" i="1"/>
  <c r="G32" i="1"/>
  <c r="G33" i="1"/>
  <c r="G29" i="1"/>
  <c r="G21" i="1"/>
  <c r="G31" i="1"/>
  <c r="G13" i="1"/>
  <c r="G20" i="1"/>
  <c r="G40" i="1"/>
  <c r="G19" i="1"/>
  <c r="G30" i="1"/>
  <c r="G23" i="1"/>
  <c r="G18" i="1"/>
  <c r="G17" i="1"/>
  <c r="G39" i="1"/>
  <c r="G41" i="1"/>
  <c r="G43" i="1"/>
  <c r="G27" i="1"/>
  <c r="G28" i="1"/>
  <c r="G42" i="1"/>
  <c r="G22" i="1"/>
  <c r="I13" i="2"/>
  <c r="G13" i="2"/>
  <c r="E13" i="2"/>
  <c r="G14" i="2"/>
  <c r="E14" i="2"/>
  <c r="I14" i="2"/>
  <c r="G12" i="2"/>
  <c r="I12" i="2"/>
  <c r="E15" i="2"/>
  <c r="G36" i="1"/>
  <c r="G12" i="1"/>
  <c r="B7" i="2"/>
  <c r="I18" i="2" l="1"/>
  <c r="E18" i="2"/>
  <c r="G18" i="2"/>
  <c r="G20" i="2" s="1"/>
  <c r="L17" i="2"/>
  <c r="L16" i="2"/>
  <c r="L15" i="2"/>
  <c r="B6" i="2"/>
  <c r="I20" i="2" l="1"/>
  <c r="L14" i="2"/>
  <c r="L13" i="2"/>
  <c r="L12" i="2"/>
  <c r="E19" i="2"/>
  <c r="G19" i="2" s="1"/>
  <c r="I19" i="2" s="1"/>
  <c r="E20" i="2"/>
  <c r="E21" i="2" l="1"/>
  <c r="G21" i="2" l="1"/>
  <c r="I21" i="2" s="1"/>
</calcChain>
</file>

<file path=xl/sharedStrings.xml><?xml version="1.0" encoding="utf-8"?>
<sst xmlns="http://schemas.openxmlformats.org/spreadsheetml/2006/main" count="142" uniqueCount="105">
  <si>
    <t xml:space="preserve">PLANILHA QUANTITATIVA E ORÇAMENTÁRIA </t>
  </si>
  <si>
    <t>LOCAL:</t>
  </si>
  <si>
    <t>Valor Total:</t>
  </si>
  <si>
    <t>Valor do BDI:</t>
  </si>
  <si>
    <t>Unidade</t>
  </si>
  <si>
    <t>1.1</t>
  </si>
  <si>
    <t>1.2</t>
  </si>
  <si>
    <t>2.1</t>
  </si>
  <si>
    <t>2.2</t>
  </si>
  <si>
    <t>3.1</t>
  </si>
  <si>
    <t>3.2</t>
  </si>
  <si>
    <t>4.1</t>
  </si>
  <si>
    <t>4.2</t>
  </si>
  <si>
    <t>CRONOGRAMA FÍSICO FINANCEIRO</t>
  </si>
  <si>
    <t>ITEM</t>
  </si>
  <si>
    <t>DISCRIMINAÇÃO</t>
  </si>
  <si>
    <t>PERÍODO</t>
  </si>
  <si>
    <t>TOTAL</t>
  </si>
  <si>
    <t>MÊS 01</t>
  </si>
  <si>
    <t>MÊS 02</t>
  </si>
  <si>
    <t>R$</t>
  </si>
  <si>
    <t>%</t>
  </si>
  <si>
    <t>SOMATÓRIO ACUMULADO %</t>
  </si>
  <si>
    <t>OBRA:</t>
  </si>
  <si>
    <t>2.3</t>
  </si>
  <si>
    <t>2.4</t>
  </si>
  <si>
    <t>3.3</t>
  </si>
  <si>
    <t>TOTAL GERAL ORÇAMENTO</t>
  </si>
  <si>
    <t>4.3</t>
  </si>
  <si>
    <t>VALOR DA OBRA</t>
  </si>
  <si>
    <t xml:space="preserve">VALOR ACUMULADO </t>
  </si>
  <si>
    <t>PERCENTUAL DA OBRA</t>
  </si>
  <si>
    <t>1.3</t>
  </si>
  <si>
    <t>Total do item</t>
  </si>
  <si>
    <t>ITENS DE SERVIÇO</t>
  </si>
  <si>
    <t xml:space="preserve">Quantidade </t>
  </si>
  <si>
    <t>Custo total</t>
  </si>
  <si>
    <t>4.4</t>
  </si>
  <si>
    <t>4.5</t>
  </si>
  <si>
    <t>4.6</t>
  </si>
  <si>
    <t>Responsável Técnico</t>
  </si>
  <si>
    <t>PAVIMENTAÇÃO</t>
  </si>
  <si>
    <t>2.5</t>
  </si>
  <si>
    <t>2.6</t>
  </si>
  <si>
    <t>2.7</t>
  </si>
  <si>
    <t>2.8</t>
  </si>
  <si>
    <t>3.4</t>
  </si>
  <si>
    <t>3.5</t>
  </si>
  <si>
    <t>3.6</t>
  </si>
  <si>
    <t>3.7</t>
  </si>
  <si>
    <t>MÊS 03</t>
  </si>
  <si>
    <t>SERVIÇOS INICIAIS</t>
  </si>
  <si>
    <t>Serviços topográficos para movimentação, inclusive nota de serviço e acompanhamento de greide</t>
  </si>
  <si>
    <t>Placa de obra em chapa de aço galvanizado aquisição e assentamento</t>
  </si>
  <si>
    <t>M2</t>
  </si>
  <si>
    <t>DRENAGEM PLUVIAL</t>
  </si>
  <si>
    <t>Boca de Lobo Conforme  Projeto</t>
  </si>
  <si>
    <t>Caixa enterrada Hidráulica retangular em alvenaria com tijolo cerâmico maciço, conforme projeto anexo para rede de esgoto pluvial (caixas de ligação)</t>
  </si>
  <si>
    <t>LASTRO DE BRITA - E = 10 cm, largura maior ou igual a 1,5 m com camada de brita, lançamento mecanizado, baixa interferência</t>
  </si>
  <si>
    <t>Tubo de concreto  para rede coletora de águas pluviais, diâmetro de 400 mm, junta rigida, instalado em local com baixo nivel de interferencia - fornecimento e assentameno.</t>
  </si>
  <si>
    <t xml:space="preserve">Tubo de concreto para rede coletora de água pluvial, diâmetro de 600 mm, junta rigida, instalado em local com baixo nível de interferência - fornecimento e assentamento. </t>
  </si>
  <si>
    <t>Tubo de concreto  para rede coletora de águas pluviais, diâmetro de 300 mm,  fornecimento e assentameno.</t>
  </si>
  <si>
    <t>Tampão de ferro fundido padrão completo - fornecimento e instalação.</t>
  </si>
  <si>
    <t>UNID</t>
  </si>
  <si>
    <t>M³</t>
  </si>
  <si>
    <t>M</t>
  </si>
  <si>
    <t>3.8</t>
  </si>
  <si>
    <t>3.9</t>
  </si>
  <si>
    <t>3.10</t>
  </si>
  <si>
    <t>Regularização e compactação do  sub leito até 20 cm de espessura</t>
  </si>
  <si>
    <t>Fornecimento de base Corrida com aquisição, incluso carregamento, excluso transporte, expalhamento e compactação.Aplicação - área totalmete removida</t>
  </si>
  <si>
    <t>Transporte  com caminhão basculante de até 10 m³, em via urbana pavimentada DMT até 30 KM - DMT 17KM</t>
  </si>
  <si>
    <t>Espalhamento mecanizado material 1ª categoria com motoniveladora</t>
  </si>
  <si>
    <t>Compactação mecanica a 100% do PROCTOR NORMAL em área de pavimentação urbana.</t>
  </si>
  <si>
    <t>Execução de imprimação  com asfalto diluído  CM-30.</t>
  </si>
  <si>
    <t>Execução de pintura de ligação com ligante com emulsão   asfática RR-2C.</t>
  </si>
  <si>
    <t>Construção de pavimento com  aplicação de CBUQ  usinado a quente, camada  de rolamento em= 5 cm, escluso transporte (aplicado em todas as áreas, incluso reforço da camada asfáltica)</t>
  </si>
  <si>
    <t xml:space="preserve">Transporte  com caminhão basculante de até 10 m³, em via urbana pavimentada DMT  45 KM </t>
  </si>
  <si>
    <t>M3</t>
  </si>
  <si>
    <t>M3XKM</t>
  </si>
  <si>
    <t>M3 X KM</t>
  </si>
  <si>
    <t>PASSEIO PÚBLICO - LARGURA DE 1,50 M - ENTRADA DO CLUBE</t>
  </si>
  <si>
    <t>Aterro manual com solo argilo arenoso e compactação mecanizada</t>
  </si>
  <si>
    <t>Lastro de brita com 5 cm</t>
  </si>
  <si>
    <t xml:space="preserve">Meio fio (GUIA), confeccionado em concreto pré fabricado dimensões 100x30x12 cm, com concreto moldado in loco.                                                                                                                                                                           </t>
  </si>
  <si>
    <t>Execução de passeio (calçada) ou piso de concreto com concreto moldado in loco, usinado, acabamento convencional, não armado, com junta de dilatação em madeira, incluso lançamento e adensamento, concreto FCK = 20 MPA. Na quantidade foi inclusa a reestruturação do passeio junto as bocas de lobo</t>
  </si>
  <si>
    <t>Piso podotátil alerta e direcional assentados sobre argamassa colante (40x40x2,5  cm)</t>
  </si>
  <si>
    <t>M²</t>
  </si>
  <si>
    <t>5.1</t>
  </si>
  <si>
    <t>5.2</t>
  </si>
  <si>
    <t>5.3</t>
  </si>
  <si>
    <t>5.4</t>
  </si>
  <si>
    <t>SINALIZAÇÃO VIÁRIA</t>
  </si>
  <si>
    <t>Fornecimento e implantação de placa de advertência em aço, lado de 0,60 m - película retrorefletiva tipo I e SI</t>
  </si>
  <si>
    <t xml:space="preserve">Sinalização Horizontal com tinta retrorefletiva a base de resina acrilica - Faixa de pedestre. </t>
  </si>
  <si>
    <t>Sinalização Horizontal com tinta retrorefletiva a base de resina acrílica - faixa branca continua junto ao meio fio e contínua amarela longitudinal da via -  E = 15 cm.</t>
  </si>
  <si>
    <t>SERVIÇO FINAL DE OBRA</t>
  </si>
  <si>
    <t>6.1</t>
  </si>
  <si>
    <t>6.2</t>
  </si>
  <si>
    <t>Limpeza final da obra</t>
  </si>
  <si>
    <t xml:space="preserve"> RUA JOÃO MANOEL ROCHA ‐ CENTRO DE MORRO GRANDE</t>
  </si>
  <si>
    <t>CONTRATAÇÃO DE OBRA DE DRENAGEM E DE REVITALIZAÇÃO DA PAVIMENTAÇÃO ASFÁLTICA NA RUA JOÃO MANOEL ROCHA</t>
  </si>
  <si>
    <t>RAZÃO SOCIAL</t>
  </si>
  <si>
    <t>CNPJ</t>
  </si>
  <si>
    <t>Custo Un. c/ BDI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</si>
</sst>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R$&quot;* #,##0.00_-;\-&quot;R$&quot;* #,##0.00_-;_-&quot;R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0">
    <xf numFmtId="0" fontId="0" fillId="0" borderId="0" xfId="0"/>
    <xf numFmtId="4" fontId="0" fillId="0" borderId="0" xfId="0" applyNumberFormat="1"/>
    <xf numFmtId="0" fontId="3" fillId="0" borderId="0" xfId="0" applyFont="1" applyAlignment="1">
      <alignment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 wrapText="1"/>
    </xf>
    <xf numFmtId="2" fontId="9" fillId="0" borderId="25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9" fontId="6" fillId="0" borderId="21" xfId="1" applyNumberFormat="1" applyFont="1" applyBorder="1" applyAlignment="1">
      <alignment horizontal="center" vertical="center"/>
    </xf>
    <xf numFmtId="9" fontId="6" fillId="0" borderId="11" xfId="1" applyNumberFormat="1" applyFont="1" applyBorder="1" applyAlignment="1">
      <alignment horizontal="center" vertical="center"/>
    </xf>
    <xf numFmtId="9" fontId="6" fillId="0" borderId="15" xfId="0" applyNumberFormat="1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9" fontId="3" fillId="0" borderId="17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vertical="center" wrapText="1"/>
    </xf>
    <xf numFmtId="0" fontId="0" fillId="0" borderId="0" xfId="0" applyAlignment="1">
      <alignment horizontal="left"/>
    </xf>
    <xf numFmtId="4" fontId="9" fillId="0" borderId="23" xfId="0" applyNumberFormat="1" applyFont="1" applyBorder="1" applyAlignment="1">
      <alignment horizontal="center" vertical="center" wrapText="1"/>
    </xf>
    <xf numFmtId="0" fontId="8" fillId="0" borderId="0" xfId="0" applyFont="1"/>
    <xf numFmtId="0" fontId="10" fillId="0" borderId="11" xfId="0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/>
    <xf numFmtId="0" fontId="13" fillId="0" borderId="0" xfId="0" applyFont="1"/>
    <xf numFmtId="4" fontId="13" fillId="0" borderId="0" xfId="0" applyNumberFormat="1" applyFont="1"/>
    <xf numFmtId="4" fontId="9" fillId="0" borderId="23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2" fontId="7" fillId="0" borderId="43" xfId="0" applyNumberFormat="1" applyFont="1" applyBorder="1" applyAlignment="1">
      <alignment horizontal="center" vertical="center" shrinkToFit="1"/>
    </xf>
    <xf numFmtId="4" fontId="7" fillId="0" borderId="43" xfId="0" applyNumberFormat="1" applyFont="1" applyBorder="1" applyAlignment="1">
      <alignment horizontal="center" vertical="center" shrinkToFit="1"/>
    </xf>
    <xf numFmtId="4" fontId="13" fillId="0" borderId="43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2" fontId="7" fillId="0" borderId="43" xfId="0" applyNumberFormat="1" applyFont="1" applyBorder="1" applyAlignment="1">
      <alignment horizontal="center" vertical="top" shrinkToFit="1"/>
    </xf>
    <xf numFmtId="0" fontId="13" fillId="0" borderId="34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2" fontId="0" fillId="0" borderId="0" xfId="0" applyNumberFormat="1"/>
    <xf numFmtId="4" fontId="3" fillId="0" borderId="30" xfId="0" applyNumberFormat="1" applyFont="1" applyBorder="1" applyAlignment="1">
      <alignment horizontal="center" vertical="center"/>
    </xf>
    <xf numFmtId="4" fontId="3" fillId="0" borderId="45" xfId="0" applyNumberFormat="1" applyFont="1" applyBorder="1" applyAlignment="1">
      <alignment horizontal="center" vertical="center"/>
    </xf>
    <xf numFmtId="4" fontId="3" fillId="0" borderId="46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4" fontId="13" fillId="0" borderId="43" xfId="3" applyNumberFormat="1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4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4" fontId="3" fillId="0" borderId="5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9" fillId="0" borderId="26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" fontId="3" fillId="0" borderId="47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10" fontId="3" fillId="0" borderId="37" xfId="0" applyNumberFormat="1" applyFont="1" applyBorder="1" applyAlignment="1">
      <alignment horizontal="left" vertical="center"/>
    </xf>
    <xf numFmtId="10" fontId="3" fillId="0" borderId="12" xfId="0" applyNumberFormat="1" applyFont="1" applyBorder="1" applyAlignment="1">
      <alignment horizontal="left" vertical="center"/>
    </xf>
    <xf numFmtId="10" fontId="3" fillId="0" borderId="13" xfId="0" applyNumberFormat="1" applyFont="1" applyBorder="1" applyAlignment="1">
      <alignment horizontal="left" vertical="center"/>
    </xf>
    <xf numFmtId="0" fontId="0" fillId="0" borderId="3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3" borderId="27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" fontId="3" fillId="0" borderId="0" xfId="0" applyNumberFormat="1" applyFont="1" applyAlignment="1">
      <alignment horizontal="left" vertical="center"/>
    </xf>
    <xf numFmtId="4" fontId="3" fillId="0" borderId="6" xfId="0" applyNumberFormat="1" applyFont="1" applyBorder="1" applyAlignment="1">
      <alignment horizontal="left" vertical="center"/>
    </xf>
    <xf numFmtId="10" fontId="3" fillId="0" borderId="8" xfId="0" applyNumberFormat="1" applyFont="1" applyBorder="1" applyAlignment="1">
      <alignment horizontal="left" vertical="center"/>
    </xf>
    <xf numFmtId="10" fontId="3" fillId="0" borderId="9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4" fontId="12" fillId="0" borderId="35" xfId="0" applyNumberFormat="1" applyFont="1" applyBorder="1" applyAlignment="1">
      <alignment horizontal="center" vertical="center"/>
    </xf>
    <xf numFmtId="4" fontId="12" fillId="0" borderId="36" xfId="0" applyNumberFormat="1" applyFont="1" applyBorder="1" applyAlignment="1">
      <alignment horizontal="center" vertical="center"/>
    </xf>
    <xf numFmtId="4" fontId="12" fillId="0" borderId="37" xfId="0" applyNumberFormat="1" applyFont="1" applyBorder="1" applyAlignment="1">
      <alignment horizontal="center" vertical="center"/>
    </xf>
    <xf numFmtId="4" fontId="12" fillId="0" borderId="32" xfId="0" applyNumberFormat="1" applyFont="1" applyBorder="1" applyAlignment="1">
      <alignment horizontal="center" vertical="center"/>
    </xf>
    <xf numFmtId="2" fontId="12" fillId="0" borderId="37" xfId="2" applyNumberFormat="1" applyFont="1" applyBorder="1" applyAlignment="1">
      <alignment horizontal="center" vertical="center"/>
    </xf>
    <xf numFmtId="2" fontId="12" fillId="0" borderId="32" xfId="2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/>
    </xf>
    <xf numFmtId="2" fontId="12" fillId="0" borderId="38" xfId="2" applyNumberFormat="1" applyFont="1" applyBorder="1" applyAlignment="1">
      <alignment horizontal="center" vertical="center"/>
    </xf>
    <xf numFmtId="2" fontId="12" fillId="0" borderId="39" xfId="2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2" fontId="12" fillId="0" borderId="38" xfId="0" applyNumberFormat="1" applyFont="1" applyBorder="1" applyAlignment="1">
      <alignment horizontal="center" vertical="center"/>
    </xf>
    <xf numFmtId="2" fontId="12" fillId="0" borderId="39" xfId="0" applyNumberFormat="1" applyFont="1" applyBorder="1" applyAlignment="1">
      <alignment horizontal="center" vertical="center"/>
    </xf>
  </cellXfs>
  <cellStyles count="4">
    <cellStyle name="Moeda" xfId="3" builtinId="4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62</xdr:row>
      <xdr:rowOff>0</xdr:rowOff>
    </xdr:from>
    <xdr:to>
      <xdr:col>5</xdr:col>
      <xdr:colOff>428625</xdr:colOff>
      <xdr:row>62</xdr:row>
      <xdr:rowOff>0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5238750" y="32080200"/>
          <a:ext cx="3295650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24</xdr:row>
      <xdr:rowOff>180975</xdr:rowOff>
    </xdr:from>
    <xdr:to>
      <xdr:col>8</xdr:col>
      <xdr:colOff>0</xdr:colOff>
      <xdr:row>24</xdr:row>
      <xdr:rowOff>180977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4886325" y="9286875"/>
          <a:ext cx="3162300" cy="2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zoomScaleNormal="100" workbookViewId="0">
      <selection activeCell="K14" sqref="K14"/>
    </sheetView>
  </sheetViews>
  <sheetFormatPr defaultRowHeight="15" x14ac:dyDescent="0.25"/>
  <cols>
    <col min="1" max="1" width="16.28515625" customWidth="1"/>
    <col min="2" max="2" width="78.7109375" customWidth="1"/>
    <col min="4" max="4" width="12.7109375" customWidth="1"/>
    <col min="5" max="5" width="17.28515625" style="1" customWidth="1"/>
    <col min="6" max="6" width="12.140625" customWidth="1"/>
    <col min="7" max="7" width="10" bestFit="1" customWidth="1"/>
  </cols>
  <sheetData>
    <row r="1" spans="1:8" ht="31.5" customHeight="1" thickBot="1" x14ac:dyDescent="0.3">
      <c r="A1" s="106" t="s">
        <v>0</v>
      </c>
      <c r="B1" s="107"/>
      <c r="C1" s="107"/>
      <c r="D1" s="107"/>
      <c r="E1" s="107"/>
      <c r="F1" s="107"/>
      <c r="G1" s="108"/>
    </row>
    <row r="2" spans="1:8" ht="18.75" thickBot="1" x14ac:dyDescent="0.3">
      <c r="A2" s="89"/>
      <c r="B2" s="90"/>
      <c r="C2" s="90"/>
      <c r="D2" s="90"/>
      <c r="E2" s="90"/>
      <c r="F2" s="90"/>
      <c r="G2" s="90"/>
    </row>
    <row r="3" spans="1:8" ht="18.75" thickBot="1" x14ac:dyDescent="0.3">
      <c r="A3" s="75" t="s">
        <v>102</v>
      </c>
      <c r="B3" s="103"/>
      <c r="C3" s="104"/>
      <c r="D3" s="104"/>
      <c r="E3" s="104"/>
      <c r="F3" s="104"/>
      <c r="G3" s="105"/>
    </row>
    <row r="4" spans="1:8" ht="18.75" customHeight="1" thickBot="1" x14ac:dyDescent="0.3">
      <c r="A4" s="76" t="s">
        <v>103</v>
      </c>
      <c r="B4" s="100"/>
      <c r="C4" s="101"/>
      <c r="D4" s="101"/>
      <c r="E4" s="101"/>
      <c r="F4" s="101"/>
      <c r="G4" s="102"/>
    </row>
    <row r="5" spans="1:8" ht="15.75" thickBot="1" x14ac:dyDescent="0.3">
      <c r="A5" s="61" t="s">
        <v>23</v>
      </c>
      <c r="B5" s="87" t="s">
        <v>101</v>
      </c>
      <c r="C5" s="87"/>
      <c r="D5" s="87"/>
      <c r="E5" s="87"/>
      <c r="F5" s="87"/>
      <c r="G5" s="88"/>
      <c r="H5" s="2"/>
    </row>
    <row r="6" spans="1:8" ht="15.75" thickBot="1" x14ac:dyDescent="0.3">
      <c r="A6" s="63" t="s">
        <v>1</v>
      </c>
      <c r="B6" s="91" t="s">
        <v>100</v>
      </c>
      <c r="C6" s="92"/>
      <c r="D6" s="92"/>
      <c r="E6" s="92"/>
      <c r="F6" s="92"/>
      <c r="G6" s="93"/>
    </row>
    <row r="7" spans="1:8" ht="15.75" thickBot="1" x14ac:dyDescent="0.3">
      <c r="A7" s="63" t="s">
        <v>2</v>
      </c>
      <c r="B7" s="94">
        <f>F56</f>
        <v>0</v>
      </c>
      <c r="C7" s="95"/>
      <c r="D7" s="95"/>
      <c r="E7" s="95"/>
      <c r="F7" s="95"/>
      <c r="G7" s="96"/>
    </row>
    <row r="8" spans="1:8" ht="15.75" thickBot="1" x14ac:dyDescent="0.3">
      <c r="A8" s="62" t="s">
        <v>3</v>
      </c>
      <c r="B8" s="97"/>
      <c r="C8" s="98"/>
      <c r="D8" s="98"/>
      <c r="E8" s="98"/>
      <c r="F8" s="98"/>
      <c r="G8" s="99"/>
    </row>
    <row r="9" spans="1:8" ht="15.75" thickBot="1" x14ac:dyDescent="0.3">
      <c r="A9" s="112"/>
      <c r="B9" s="113"/>
      <c r="C9" s="113"/>
      <c r="D9" s="113"/>
      <c r="E9" s="113"/>
      <c r="F9" s="113"/>
      <c r="G9" s="113"/>
    </row>
    <row r="10" spans="1:8" ht="15.75" thickBot="1" x14ac:dyDescent="0.3">
      <c r="A10" s="12" t="s">
        <v>14</v>
      </c>
      <c r="B10" s="26" t="s">
        <v>34</v>
      </c>
      <c r="C10" s="9" t="s">
        <v>4</v>
      </c>
      <c r="D10" s="9" t="s">
        <v>35</v>
      </c>
      <c r="E10" s="28" t="s">
        <v>104</v>
      </c>
      <c r="F10" s="9" t="s">
        <v>36</v>
      </c>
      <c r="G10" s="9" t="s">
        <v>21</v>
      </c>
    </row>
    <row r="11" spans="1:8" ht="15.75" thickBot="1" x14ac:dyDescent="0.3">
      <c r="A11" s="77">
        <v>1</v>
      </c>
      <c r="B11" s="82" t="s">
        <v>51</v>
      </c>
      <c r="C11" s="82"/>
      <c r="D11" s="82"/>
      <c r="E11" s="82"/>
      <c r="F11" s="82"/>
      <c r="G11" s="83"/>
    </row>
    <row r="12" spans="1:8" ht="15.75" thickBot="1" x14ac:dyDescent="0.3">
      <c r="A12" s="51" t="s">
        <v>5</v>
      </c>
      <c r="B12" s="67" t="s">
        <v>52</v>
      </c>
      <c r="C12" s="70" t="s">
        <v>54</v>
      </c>
      <c r="D12" s="47">
        <v>1133.47</v>
      </c>
      <c r="E12" s="48"/>
      <c r="F12" s="43">
        <f>ROUND(D12*E12,2)</f>
        <v>0</v>
      </c>
      <c r="G12" s="17" t="e">
        <f>F12*100/$F$56</f>
        <v>#DIV/0!</v>
      </c>
    </row>
    <row r="13" spans="1:8" ht="15.75" thickBot="1" x14ac:dyDescent="0.3">
      <c r="A13" s="52" t="s">
        <v>6</v>
      </c>
      <c r="B13" s="67" t="s">
        <v>53</v>
      </c>
      <c r="C13" s="70" t="s">
        <v>54</v>
      </c>
      <c r="D13" s="47">
        <v>310.27</v>
      </c>
      <c r="E13" s="48"/>
      <c r="F13" s="43">
        <f>ROUND(D13*E13,2)</f>
        <v>0</v>
      </c>
      <c r="G13" s="15" t="e">
        <f>F13*100/$F$56</f>
        <v>#DIV/0!</v>
      </c>
    </row>
    <row r="14" spans="1:8" ht="15.75" thickBot="1" x14ac:dyDescent="0.3">
      <c r="A14" s="12" t="s">
        <v>32</v>
      </c>
      <c r="B14" s="84" t="s">
        <v>33</v>
      </c>
      <c r="C14" s="85"/>
      <c r="D14" s="85"/>
      <c r="E14" s="86"/>
      <c r="F14" s="41">
        <f>SUM(F12:F13)</f>
        <v>0</v>
      </c>
      <c r="G14" s="42" t="e">
        <f>F14*G56/F56</f>
        <v>#DIV/0!</v>
      </c>
    </row>
    <row r="15" spans="1:8" ht="15.75" thickBot="1" x14ac:dyDescent="0.3">
      <c r="A15" s="78"/>
      <c r="B15" s="79"/>
      <c r="C15" s="79"/>
      <c r="D15" s="79"/>
      <c r="E15" s="79"/>
      <c r="F15" s="79"/>
      <c r="G15" s="80"/>
    </row>
    <row r="16" spans="1:8" ht="15.75" thickBot="1" x14ac:dyDescent="0.3">
      <c r="A16" s="44">
        <v>2</v>
      </c>
      <c r="B16" s="81" t="s">
        <v>55</v>
      </c>
      <c r="C16" s="82"/>
      <c r="D16" s="82"/>
      <c r="E16" s="82"/>
      <c r="F16" s="82"/>
      <c r="G16" s="83"/>
    </row>
    <row r="17" spans="1:7" ht="15.75" thickBot="1" x14ac:dyDescent="0.3">
      <c r="A17" s="49" t="s">
        <v>7</v>
      </c>
      <c r="B17" s="68" t="s">
        <v>56</v>
      </c>
      <c r="C17" s="70" t="s">
        <v>63</v>
      </c>
      <c r="D17" s="47">
        <v>8</v>
      </c>
      <c r="E17" s="64"/>
      <c r="F17" s="43">
        <f t="shared" ref="F17:F23" si="0">ROUND(D17*E17,2)</f>
        <v>0</v>
      </c>
      <c r="G17" s="17" t="e">
        <f t="shared" ref="G17:G23" si="1">F17*100/$F$56</f>
        <v>#DIV/0!</v>
      </c>
    </row>
    <row r="18" spans="1:7" ht="23.25" thickBot="1" x14ac:dyDescent="0.3">
      <c r="A18" s="7" t="s">
        <v>8</v>
      </c>
      <c r="B18" s="68" t="s">
        <v>57</v>
      </c>
      <c r="C18" s="70" t="s">
        <v>63</v>
      </c>
      <c r="D18" s="47">
        <v>7</v>
      </c>
      <c r="E18" s="64"/>
      <c r="F18" s="43">
        <f t="shared" si="0"/>
        <v>0</v>
      </c>
      <c r="G18" s="17" t="e">
        <f t="shared" si="1"/>
        <v>#DIV/0!</v>
      </c>
    </row>
    <row r="19" spans="1:7" ht="23.25" thickBot="1" x14ac:dyDescent="0.3">
      <c r="A19" s="53" t="s">
        <v>24</v>
      </c>
      <c r="B19" s="68" t="s">
        <v>58</v>
      </c>
      <c r="C19" s="70" t="s">
        <v>64</v>
      </c>
      <c r="D19" s="46">
        <v>21.43</v>
      </c>
      <c r="E19" s="64"/>
      <c r="F19" s="43">
        <f t="shared" si="0"/>
        <v>0</v>
      </c>
      <c r="G19" s="17" t="e">
        <f t="shared" si="1"/>
        <v>#DIV/0!</v>
      </c>
    </row>
    <row r="20" spans="1:7" ht="23.25" thickBot="1" x14ac:dyDescent="0.3">
      <c r="A20" s="7" t="s">
        <v>25</v>
      </c>
      <c r="B20" s="69" t="s">
        <v>59</v>
      </c>
      <c r="C20" s="70" t="s">
        <v>65</v>
      </c>
      <c r="D20" s="46">
        <v>22</v>
      </c>
      <c r="E20" s="64"/>
      <c r="F20" s="43">
        <f t="shared" si="0"/>
        <v>0</v>
      </c>
      <c r="G20" s="17" t="e">
        <f t="shared" si="1"/>
        <v>#DIV/0!</v>
      </c>
    </row>
    <row r="21" spans="1:7" ht="23.25" thickBot="1" x14ac:dyDescent="0.3">
      <c r="A21" s="7" t="s">
        <v>42</v>
      </c>
      <c r="B21" s="68" t="s">
        <v>60</v>
      </c>
      <c r="C21" s="70" t="s">
        <v>65</v>
      </c>
      <c r="D21" s="47">
        <v>143</v>
      </c>
      <c r="E21" s="64"/>
      <c r="F21" s="43">
        <f t="shared" si="0"/>
        <v>0</v>
      </c>
      <c r="G21" s="17" t="e">
        <f t="shared" si="1"/>
        <v>#DIV/0!</v>
      </c>
    </row>
    <row r="22" spans="1:7" ht="15.75" thickBot="1" x14ac:dyDescent="0.3">
      <c r="A22" s="7" t="s">
        <v>43</v>
      </c>
      <c r="B22" s="69" t="s">
        <v>61</v>
      </c>
      <c r="C22" s="70" t="s">
        <v>65</v>
      </c>
      <c r="D22" s="47">
        <v>6</v>
      </c>
      <c r="E22" s="64"/>
      <c r="F22" s="43">
        <f t="shared" si="0"/>
        <v>0</v>
      </c>
      <c r="G22" s="17" t="e">
        <f t="shared" si="1"/>
        <v>#DIV/0!</v>
      </c>
    </row>
    <row r="23" spans="1:7" ht="15.75" thickBot="1" x14ac:dyDescent="0.3">
      <c r="A23" s="7" t="s">
        <v>44</v>
      </c>
      <c r="B23" s="67" t="s">
        <v>62</v>
      </c>
      <c r="C23" s="70" t="s">
        <v>63</v>
      </c>
      <c r="D23" s="46">
        <v>2</v>
      </c>
      <c r="E23" s="64"/>
      <c r="F23" s="43">
        <f t="shared" si="0"/>
        <v>0</v>
      </c>
      <c r="G23" s="17" t="e">
        <f t="shared" si="1"/>
        <v>#DIV/0!</v>
      </c>
    </row>
    <row r="24" spans="1:7" ht="15.75" customHeight="1" thickBot="1" x14ac:dyDescent="0.3">
      <c r="A24" s="12" t="s">
        <v>45</v>
      </c>
      <c r="B24" s="84" t="s">
        <v>33</v>
      </c>
      <c r="C24" s="85"/>
      <c r="D24" s="85"/>
      <c r="E24" s="86"/>
      <c r="F24" s="11">
        <f>SUM(F17:F23)</f>
        <v>0</v>
      </c>
      <c r="G24" s="14" t="e">
        <f>F24*100/F56</f>
        <v>#DIV/0!</v>
      </c>
    </row>
    <row r="25" spans="1:7" ht="15.75" thickBot="1" x14ac:dyDescent="0.3">
      <c r="A25" s="78"/>
      <c r="B25" s="79"/>
      <c r="C25" s="79"/>
      <c r="D25" s="79"/>
      <c r="E25" s="79"/>
      <c r="F25" s="79"/>
      <c r="G25" s="80"/>
    </row>
    <row r="26" spans="1:7" ht="15.75" thickBot="1" x14ac:dyDescent="0.3">
      <c r="A26" s="30">
        <v>3</v>
      </c>
      <c r="B26" s="81" t="s">
        <v>41</v>
      </c>
      <c r="C26" s="82"/>
      <c r="D26" s="82"/>
      <c r="E26" s="82"/>
      <c r="F26" s="82"/>
      <c r="G26" s="83"/>
    </row>
    <row r="27" spans="1:7" ht="15.75" thickBot="1" x14ac:dyDescent="0.3">
      <c r="A27" s="7" t="s">
        <v>9</v>
      </c>
      <c r="B27" s="67" t="s">
        <v>69</v>
      </c>
      <c r="C27" s="45" t="s">
        <v>54</v>
      </c>
      <c r="D27" s="46">
        <v>366.99</v>
      </c>
      <c r="E27" s="65"/>
      <c r="F27" s="25">
        <f t="shared" ref="F27:F35" si="2">ROUND(D27*E27,2)</f>
        <v>0</v>
      </c>
      <c r="G27" s="17" t="e">
        <f t="shared" ref="G27:G35" si="3">F27*100/$F$56</f>
        <v>#DIV/0!</v>
      </c>
    </row>
    <row r="28" spans="1:7" ht="23.25" thickBot="1" x14ac:dyDescent="0.3">
      <c r="A28" s="49" t="s">
        <v>10</v>
      </c>
      <c r="B28" s="67" t="s">
        <v>70</v>
      </c>
      <c r="C28" s="45" t="s">
        <v>78</v>
      </c>
      <c r="D28" s="46">
        <v>55.04</v>
      </c>
      <c r="E28" s="65"/>
      <c r="F28" s="25">
        <f t="shared" si="2"/>
        <v>0</v>
      </c>
      <c r="G28" s="17" t="e">
        <f t="shared" si="3"/>
        <v>#DIV/0!</v>
      </c>
    </row>
    <row r="29" spans="1:7" ht="15.75" thickBot="1" x14ac:dyDescent="0.3">
      <c r="A29" s="7" t="s">
        <v>26</v>
      </c>
      <c r="B29" s="67" t="s">
        <v>71</v>
      </c>
      <c r="C29" s="45" t="s">
        <v>79</v>
      </c>
      <c r="D29" s="46">
        <v>935.68</v>
      </c>
      <c r="E29" s="65"/>
      <c r="F29" s="25">
        <f t="shared" si="2"/>
        <v>0</v>
      </c>
      <c r="G29" s="17" t="e">
        <f t="shared" si="3"/>
        <v>#DIV/0!</v>
      </c>
    </row>
    <row r="30" spans="1:7" ht="15.75" thickBot="1" x14ac:dyDescent="0.3">
      <c r="A30" s="53" t="s">
        <v>46</v>
      </c>
      <c r="B30" s="67" t="s">
        <v>72</v>
      </c>
      <c r="C30" s="45" t="s">
        <v>54</v>
      </c>
      <c r="D30" s="47">
        <v>366.99</v>
      </c>
      <c r="E30" s="65"/>
      <c r="F30" s="25">
        <f t="shared" si="2"/>
        <v>0</v>
      </c>
      <c r="G30" s="17" t="e">
        <f t="shared" si="3"/>
        <v>#DIV/0!</v>
      </c>
    </row>
    <row r="31" spans="1:7" ht="15.75" thickBot="1" x14ac:dyDescent="0.3">
      <c r="A31" s="7" t="s">
        <v>47</v>
      </c>
      <c r="B31" s="67" t="s">
        <v>73</v>
      </c>
      <c r="C31" s="45" t="s">
        <v>78</v>
      </c>
      <c r="D31" s="47">
        <v>55.04</v>
      </c>
      <c r="E31" s="65"/>
      <c r="F31" s="25">
        <f t="shared" si="2"/>
        <v>0</v>
      </c>
      <c r="G31" s="17" t="e">
        <f t="shared" si="3"/>
        <v>#DIV/0!</v>
      </c>
    </row>
    <row r="32" spans="1:7" ht="15.75" thickBot="1" x14ac:dyDescent="0.3">
      <c r="A32" s="7" t="s">
        <v>48</v>
      </c>
      <c r="B32" s="67" t="s">
        <v>74</v>
      </c>
      <c r="C32" s="45" t="s">
        <v>54</v>
      </c>
      <c r="D32" s="47">
        <v>366.99</v>
      </c>
      <c r="E32" s="65"/>
      <c r="F32" s="25">
        <f t="shared" si="2"/>
        <v>0</v>
      </c>
      <c r="G32" s="17" t="e">
        <f t="shared" si="3"/>
        <v>#DIV/0!</v>
      </c>
    </row>
    <row r="33" spans="1:7" ht="15.75" thickBot="1" x14ac:dyDescent="0.3">
      <c r="A33" s="49" t="s">
        <v>49</v>
      </c>
      <c r="B33" s="67" t="s">
        <v>75</v>
      </c>
      <c r="C33" s="45" t="s">
        <v>54</v>
      </c>
      <c r="D33" s="47">
        <v>1133.47</v>
      </c>
      <c r="E33" s="65"/>
      <c r="F33" s="25">
        <f t="shared" si="2"/>
        <v>0</v>
      </c>
      <c r="G33" s="17" t="e">
        <f t="shared" si="3"/>
        <v>#DIV/0!</v>
      </c>
    </row>
    <row r="34" spans="1:7" ht="23.25" thickBot="1" x14ac:dyDescent="0.3">
      <c r="A34" s="7" t="s">
        <v>66</v>
      </c>
      <c r="B34" s="67" t="s">
        <v>76</v>
      </c>
      <c r="C34" s="45" t="s">
        <v>78</v>
      </c>
      <c r="D34" s="47">
        <v>56.68</v>
      </c>
      <c r="E34" s="65"/>
      <c r="F34" s="25">
        <f t="shared" si="2"/>
        <v>0</v>
      </c>
      <c r="G34" s="17" t="e">
        <f t="shared" si="3"/>
        <v>#DIV/0!</v>
      </c>
    </row>
    <row r="35" spans="1:7" ht="15.75" thickBot="1" x14ac:dyDescent="0.3">
      <c r="A35" s="7" t="s">
        <v>67</v>
      </c>
      <c r="B35" s="67" t="s">
        <v>77</v>
      </c>
      <c r="C35" s="45" t="s">
        <v>80</v>
      </c>
      <c r="D35" s="47">
        <v>2550.6</v>
      </c>
      <c r="E35" s="65"/>
      <c r="F35" s="25">
        <f t="shared" si="2"/>
        <v>0</v>
      </c>
      <c r="G35" s="17" t="e">
        <f t="shared" si="3"/>
        <v>#DIV/0!</v>
      </c>
    </row>
    <row r="36" spans="1:7" ht="15.75" customHeight="1" thickBot="1" x14ac:dyDescent="0.3">
      <c r="A36" s="10" t="s">
        <v>68</v>
      </c>
      <c r="B36" s="114" t="s">
        <v>33</v>
      </c>
      <c r="C36" s="115"/>
      <c r="D36" s="115"/>
      <c r="E36" s="116"/>
      <c r="F36" s="13">
        <f>SUM(F27:F35)</f>
        <v>0</v>
      </c>
      <c r="G36" s="16" t="e">
        <f>F36*100/F56</f>
        <v>#DIV/0!</v>
      </c>
    </row>
    <row r="37" spans="1:7" ht="15.75" thickBot="1" x14ac:dyDescent="0.3">
      <c r="A37" s="78"/>
      <c r="B37" s="79"/>
      <c r="C37" s="79"/>
      <c r="D37" s="79"/>
      <c r="E37" s="79"/>
      <c r="F37" s="79"/>
      <c r="G37" s="80"/>
    </row>
    <row r="38" spans="1:7" ht="15.75" thickBot="1" x14ac:dyDescent="0.3">
      <c r="A38" s="30">
        <v>4</v>
      </c>
      <c r="B38" s="81" t="s">
        <v>81</v>
      </c>
      <c r="C38" s="82"/>
      <c r="D38" s="82"/>
      <c r="E38" s="82"/>
      <c r="F38" s="82"/>
      <c r="G38" s="83"/>
    </row>
    <row r="39" spans="1:7" ht="15.75" thickBot="1" x14ac:dyDescent="0.3">
      <c r="A39" s="7" t="s">
        <v>11</v>
      </c>
      <c r="B39" s="67" t="s">
        <v>82</v>
      </c>
      <c r="C39" s="70" t="s">
        <v>87</v>
      </c>
      <c r="D39" s="46">
        <v>1.9</v>
      </c>
      <c r="E39" s="45"/>
      <c r="F39" s="25">
        <f>ROUND(D39*E39,2)</f>
        <v>0</v>
      </c>
      <c r="G39" s="17" t="e">
        <f t="shared" ref="G39:G44" si="4">F39*100/$F$56</f>
        <v>#DIV/0!</v>
      </c>
    </row>
    <row r="40" spans="1:7" ht="15.75" thickBot="1" x14ac:dyDescent="0.3">
      <c r="A40" s="8" t="s">
        <v>12</v>
      </c>
      <c r="B40" s="67" t="s">
        <v>83</v>
      </c>
      <c r="C40" s="70" t="s">
        <v>64</v>
      </c>
      <c r="D40" s="46">
        <v>0.64</v>
      </c>
      <c r="E40" s="45"/>
      <c r="F40" s="25">
        <f>ROUND(D40*E40,2)</f>
        <v>0</v>
      </c>
      <c r="G40" s="17" t="e">
        <f t="shared" si="4"/>
        <v>#DIV/0!</v>
      </c>
    </row>
    <row r="41" spans="1:7" ht="23.25" thickBot="1" x14ac:dyDescent="0.3">
      <c r="A41" s="8" t="s">
        <v>28</v>
      </c>
      <c r="B41" s="67" t="s">
        <v>84</v>
      </c>
      <c r="C41" s="70" t="s">
        <v>65</v>
      </c>
      <c r="D41" s="46">
        <v>9</v>
      </c>
      <c r="E41" s="45"/>
      <c r="F41" s="25">
        <f>ROUND(D41*E41,2)</f>
        <v>0</v>
      </c>
      <c r="G41" s="17" t="e">
        <f t="shared" si="4"/>
        <v>#DIV/0!</v>
      </c>
    </row>
    <row r="42" spans="1:7" ht="34.5" thickBot="1" x14ac:dyDescent="0.3">
      <c r="A42" s="8" t="s">
        <v>37</v>
      </c>
      <c r="B42" s="67" t="s">
        <v>85</v>
      </c>
      <c r="C42" s="70" t="s">
        <v>64</v>
      </c>
      <c r="D42" s="50">
        <v>5.0999999999999996</v>
      </c>
      <c r="E42" s="45"/>
      <c r="F42" s="25">
        <f>ROUND(D42*E42,2)</f>
        <v>0</v>
      </c>
      <c r="G42" s="17" t="e">
        <f t="shared" si="4"/>
        <v>#DIV/0!</v>
      </c>
    </row>
    <row r="43" spans="1:7" ht="15.75" thickBot="1" x14ac:dyDescent="0.3">
      <c r="A43" s="7" t="s">
        <v>38</v>
      </c>
      <c r="B43" s="67" t="s">
        <v>86</v>
      </c>
      <c r="C43" s="70" t="s">
        <v>63</v>
      </c>
      <c r="D43" s="50">
        <v>18</v>
      </c>
      <c r="E43" s="45"/>
      <c r="F43" s="25">
        <f>ROUND(D43*E43,2)</f>
        <v>0</v>
      </c>
      <c r="G43" s="17" t="e">
        <f t="shared" si="4"/>
        <v>#DIV/0!</v>
      </c>
    </row>
    <row r="44" spans="1:7" ht="15.75" customHeight="1" thickBot="1" x14ac:dyDescent="0.3">
      <c r="A44" s="10" t="s">
        <v>39</v>
      </c>
      <c r="B44" s="84" t="s">
        <v>33</v>
      </c>
      <c r="C44" s="85"/>
      <c r="D44" s="85"/>
      <c r="E44" s="86"/>
      <c r="F44" s="11">
        <f>SUM(F39:F43)</f>
        <v>0</v>
      </c>
      <c r="G44" s="16" t="e">
        <f t="shared" si="4"/>
        <v>#DIV/0!</v>
      </c>
    </row>
    <row r="45" spans="1:7" ht="15.75" thickBot="1" x14ac:dyDescent="0.3">
      <c r="A45" s="78"/>
      <c r="B45" s="79"/>
      <c r="C45" s="79"/>
      <c r="D45" s="79"/>
      <c r="E45" s="79"/>
      <c r="F45" s="79"/>
      <c r="G45" s="80"/>
    </row>
    <row r="46" spans="1:7" ht="15.75" thickBot="1" x14ac:dyDescent="0.3">
      <c r="A46" s="30">
        <v>5</v>
      </c>
      <c r="B46" s="81" t="s">
        <v>92</v>
      </c>
      <c r="C46" s="82"/>
      <c r="D46" s="82"/>
      <c r="E46" s="82"/>
      <c r="F46" s="82"/>
      <c r="G46" s="83"/>
    </row>
    <row r="47" spans="1:7" ht="15.75" thickBot="1" x14ac:dyDescent="0.3">
      <c r="A47" s="7" t="s">
        <v>88</v>
      </c>
      <c r="B47" s="67" t="s">
        <v>93</v>
      </c>
      <c r="C47" s="70" t="s">
        <v>63</v>
      </c>
      <c r="D47" s="46">
        <v>7</v>
      </c>
      <c r="E47" s="45"/>
      <c r="F47" s="25">
        <f>ROUND(D47*E47,2)</f>
        <v>0</v>
      </c>
      <c r="G47" s="17" t="e">
        <f>F47*100/$F$56</f>
        <v>#DIV/0!</v>
      </c>
    </row>
    <row r="48" spans="1:7" ht="15.75" thickBot="1" x14ac:dyDescent="0.3">
      <c r="A48" s="8" t="s">
        <v>89</v>
      </c>
      <c r="B48" s="67" t="s">
        <v>94</v>
      </c>
      <c r="C48" s="70" t="s">
        <v>54</v>
      </c>
      <c r="D48" s="46">
        <v>72.8</v>
      </c>
      <c r="E48" s="45"/>
      <c r="F48" s="25">
        <f>ROUND(D48*E48,2)</f>
        <v>0</v>
      </c>
      <c r="G48" s="17" t="e">
        <f>F48*100/$F$56</f>
        <v>#DIV/0!</v>
      </c>
    </row>
    <row r="49" spans="1:8" ht="23.25" thickBot="1" x14ac:dyDescent="0.3">
      <c r="A49" s="7" t="s">
        <v>90</v>
      </c>
      <c r="B49" s="67" t="s">
        <v>95</v>
      </c>
      <c r="C49" s="70" t="s">
        <v>54</v>
      </c>
      <c r="D49" s="46">
        <v>51.75</v>
      </c>
      <c r="E49" s="45"/>
      <c r="F49" s="25">
        <f>ROUND(D49*E49,2)</f>
        <v>0</v>
      </c>
      <c r="G49" s="17" t="e">
        <f>F49*100/$F$56</f>
        <v>#DIV/0!</v>
      </c>
    </row>
    <row r="50" spans="1:8" ht="15.75" customHeight="1" thickBot="1" x14ac:dyDescent="0.3">
      <c r="A50" s="10" t="s">
        <v>91</v>
      </c>
      <c r="B50" s="84" t="s">
        <v>33</v>
      </c>
      <c r="C50" s="85"/>
      <c r="D50" s="85"/>
      <c r="E50" s="86"/>
      <c r="F50" s="11">
        <f>SUM(F47:F49)</f>
        <v>0</v>
      </c>
      <c r="G50" s="16" t="e">
        <f>F50*100/$F$56</f>
        <v>#DIV/0!</v>
      </c>
    </row>
    <row r="51" spans="1:8" ht="15.75" thickBot="1" x14ac:dyDescent="0.3">
      <c r="A51" s="78"/>
      <c r="B51" s="79"/>
      <c r="C51" s="79"/>
      <c r="D51" s="79"/>
      <c r="E51" s="79"/>
      <c r="F51" s="79"/>
      <c r="G51" s="80"/>
    </row>
    <row r="52" spans="1:8" ht="15.75" thickBot="1" x14ac:dyDescent="0.3">
      <c r="A52" s="30">
        <v>6</v>
      </c>
      <c r="B52" s="81" t="s">
        <v>96</v>
      </c>
      <c r="C52" s="82"/>
      <c r="D52" s="82"/>
      <c r="E52" s="82"/>
      <c r="F52" s="82"/>
      <c r="G52" s="83"/>
    </row>
    <row r="53" spans="1:8" ht="15.75" thickBot="1" x14ac:dyDescent="0.3">
      <c r="A53" s="7" t="s">
        <v>97</v>
      </c>
      <c r="B53" s="67" t="s">
        <v>99</v>
      </c>
      <c r="C53" s="70" t="s">
        <v>54</v>
      </c>
      <c r="D53" s="47">
        <v>1133.47</v>
      </c>
      <c r="E53" s="45"/>
      <c r="F53" s="25">
        <f>ROUND(D53*E53,2)</f>
        <v>0</v>
      </c>
      <c r="G53" s="17" t="e">
        <f>F53*100/$F$56</f>
        <v>#DIV/0!</v>
      </c>
    </row>
    <row r="54" spans="1:8" ht="15.75" customHeight="1" thickBot="1" x14ac:dyDescent="0.3">
      <c r="A54" s="10" t="s">
        <v>98</v>
      </c>
      <c r="B54" s="84" t="s">
        <v>33</v>
      </c>
      <c r="C54" s="85"/>
      <c r="D54" s="85"/>
      <c r="E54" s="86"/>
      <c r="F54" s="11">
        <f>SUM(F53:F53)</f>
        <v>0</v>
      </c>
      <c r="G54" s="16" t="e">
        <f>F54*100/$F$56</f>
        <v>#DIV/0!</v>
      </c>
    </row>
    <row r="55" spans="1:8" ht="15.75" thickBot="1" x14ac:dyDescent="0.3">
      <c r="A55" s="78"/>
      <c r="B55" s="110"/>
      <c r="C55" s="110"/>
      <c r="D55" s="110"/>
      <c r="E55" s="110"/>
      <c r="F55" s="110"/>
      <c r="G55" s="111"/>
    </row>
    <row r="56" spans="1:8" ht="15.75" thickBot="1" x14ac:dyDescent="0.3">
      <c r="A56" s="117" t="s">
        <v>27</v>
      </c>
      <c r="B56" s="118"/>
      <c r="C56" s="118"/>
      <c r="D56" s="118"/>
      <c r="E56" s="119"/>
      <c r="F56" s="31">
        <f>SUM(F14,F24,F36,F44,F50,F54)</f>
        <v>0</v>
      </c>
      <c r="G56" s="32" t="e">
        <f>F56*100/$F$56</f>
        <v>#DIV/0!</v>
      </c>
      <c r="H56" s="54"/>
    </row>
    <row r="57" spans="1:8" x14ac:dyDescent="0.25">
      <c r="A57" s="33"/>
      <c r="B57" s="34"/>
      <c r="C57" s="34"/>
      <c r="D57" s="34"/>
      <c r="E57" s="35"/>
      <c r="F57" s="36"/>
      <c r="G57" s="29"/>
    </row>
    <row r="58" spans="1:8" x14ac:dyDescent="0.25">
      <c r="A58" s="36"/>
      <c r="B58" s="36"/>
      <c r="C58" s="36"/>
      <c r="D58" s="36"/>
      <c r="E58" s="37"/>
      <c r="F58" s="36"/>
      <c r="G58" s="29"/>
    </row>
    <row r="59" spans="1:8" x14ac:dyDescent="0.25">
      <c r="A59" s="36"/>
      <c r="B59" s="36"/>
      <c r="C59" s="36"/>
      <c r="D59" s="36"/>
      <c r="E59" s="37"/>
      <c r="F59" s="36"/>
      <c r="G59" s="29"/>
    </row>
    <row r="60" spans="1:8" x14ac:dyDescent="0.25">
      <c r="A60" s="36"/>
      <c r="B60" s="36"/>
      <c r="C60" s="36"/>
      <c r="D60" s="36"/>
      <c r="E60" s="37"/>
      <c r="F60" s="36"/>
      <c r="G60" s="29"/>
    </row>
    <row r="61" spans="1:8" x14ac:dyDescent="0.25">
      <c r="A61" s="29"/>
      <c r="B61" s="29"/>
      <c r="C61" s="29"/>
      <c r="D61" s="29"/>
      <c r="E61" s="38"/>
      <c r="F61" s="29"/>
      <c r="G61" s="29"/>
    </row>
    <row r="62" spans="1:8" x14ac:dyDescent="0.25">
      <c r="A62" s="39"/>
      <c r="B62" s="39"/>
      <c r="C62" s="39"/>
      <c r="D62" s="39"/>
      <c r="E62" s="40"/>
      <c r="F62" s="29"/>
      <c r="G62" s="29"/>
    </row>
    <row r="63" spans="1:8" x14ac:dyDescent="0.25">
      <c r="A63" s="109"/>
      <c r="B63" s="109"/>
      <c r="C63" s="109" t="s">
        <v>40</v>
      </c>
      <c r="D63" s="109"/>
      <c r="E63" s="109"/>
      <c r="F63" s="109"/>
      <c r="G63" s="29"/>
    </row>
    <row r="64" spans="1:8" x14ac:dyDescent="0.25">
      <c r="A64" s="109"/>
      <c r="B64" s="109"/>
      <c r="C64" s="109"/>
      <c r="D64" s="109"/>
      <c r="E64" s="109"/>
      <c r="F64" s="109"/>
      <c r="G64" s="29"/>
    </row>
    <row r="65" spans="1:7" x14ac:dyDescent="0.25">
      <c r="A65" s="109"/>
      <c r="B65" s="109"/>
      <c r="C65" s="109"/>
      <c r="D65" s="109"/>
      <c r="E65" s="109"/>
      <c r="F65" s="109"/>
      <c r="G65" s="29"/>
    </row>
    <row r="66" spans="1:7" ht="15.75" customHeight="1" x14ac:dyDescent="0.25">
      <c r="A66" s="29"/>
      <c r="B66" s="29"/>
      <c r="C66" s="29"/>
      <c r="D66" s="29"/>
      <c r="E66" s="38"/>
      <c r="F66" s="29"/>
      <c r="G66" s="29"/>
    </row>
    <row r="67" spans="1:7" ht="15.75" customHeight="1" x14ac:dyDescent="0.25">
      <c r="A67" s="29"/>
      <c r="B67" s="29"/>
      <c r="C67" s="29"/>
      <c r="D67" s="29"/>
      <c r="E67" s="38"/>
      <c r="F67" s="29"/>
      <c r="G67" s="29"/>
    </row>
    <row r="68" spans="1:7" x14ac:dyDescent="0.25">
      <c r="A68" s="29"/>
      <c r="B68" s="29"/>
      <c r="C68" s="29"/>
      <c r="D68" s="29"/>
      <c r="E68" s="38"/>
      <c r="F68" s="29"/>
      <c r="G68" s="29"/>
    </row>
    <row r="69" spans="1:7" x14ac:dyDescent="0.25">
      <c r="A69" s="29"/>
      <c r="B69" s="29"/>
      <c r="C69" s="29"/>
      <c r="D69" s="29"/>
      <c r="E69" s="38"/>
      <c r="F69" s="29"/>
      <c r="G69" s="29"/>
    </row>
    <row r="70" spans="1:7" x14ac:dyDescent="0.25">
      <c r="A70" s="29"/>
      <c r="B70" s="29"/>
      <c r="C70" s="29"/>
      <c r="D70" s="29"/>
      <c r="E70" s="38"/>
      <c r="F70" s="29"/>
      <c r="G70" s="29"/>
    </row>
    <row r="71" spans="1:7" x14ac:dyDescent="0.25">
      <c r="A71" s="29"/>
      <c r="B71" s="29"/>
      <c r="C71" s="29"/>
      <c r="D71" s="29"/>
      <c r="E71" s="38"/>
      <c r="F71" s="29"/>
      <c r="G71" s="29"/>
    </row>
    <row r="72" spans="1:7" x14ac:dyDescent="0.25">
      <c r="A72" s="29"/>
      <c r="B72" s="29"/>
      <c r="C72" s="29"/>
      <c r="D72" s="29"/>
      <c r="E72" s="38"/>
      <c r="F72" s="29"/>
      <c r="G72" s="29"/>
    </row>
    <row r="73" spans="1:7" x14ac:dyDescent="0.25">
      <c r="A73" s="29"/>
      <c r="B73" s="29"/>
      <c r="C73" s="29"/>
      <c r="D73" s="29"/>
      <c r="E73" s="38"/>
      <c r="F73" s="29"/>
      <c r="G73" s="29"/>
    </row>
    <row r="74" spans="1:7" x14ac:dyDescent="0.25">
      <c r="A74" s="29"/>
      <c r="B74" s="29"/>
      <c r="C74" s="29"/>
      <c r="D74" s="29"/>
      <c r="E74" s="38"/>
      <c r="F74" s="29"/>
      <c r="G74" s="29"/>
    </row>
    <row r="75" spans="1:7" x14ac:dyDescent="0.25">
      <c r="A75" s="29"/>
      <c r="B75" s="29"/>
      <c r="C75" s="29"/>
      <c r="D75" s="29"/>
      <c r="E75" s="38"/>
      <c r="F75" s="29"/>
      <c r="G75" s="29"/>
    </row>
    <row r="76" spans="1:7" x14ac:dyDescent="0.25">
      <c r="A76" s="29"/>
      <c r="B76" s="29"/>
      <c r="C76" s="29"/>
      <c r="D76" s="29"/>
      <c r="E76" s="38"/>
      <c r="F76" s="29"/>
      <c r="G76" s="29"/>
    </row>
    <row r="77" spans="1:7" x14ac:dyDescent="0.25">
      <c r="A77" s="29"/>
      <c r="B77" s="29"/>
      <c r="C77" s="29"/>
      <c r="D77" s="29"/>
      <c r="E77" s="38"/>
      <c r="F77" s="29"/>
      <c r="G77" s="29"/>
    </row>
  </sheetData>
  <mergeCells count="34">
    <mergeCell ref="A64:B64"/>
    <mergeCell ref="A65:B65"/>
    <mergeCell ref="C64:F64"/>
    <mergeCell ref="C65:F65"/>
    <mergeCell ref="A56:E56"/>
    <mergeCell ref="A1:G1"/>
    <mergeCell ref="B24:E24"/>
    <mergeCell ref="B26:G26"/>
    <mergeCell ref="B16:G16"/>
    <mergeCell ref="A63:B63"/>
    <mergeCell ref="C63:F63"/>
    <mergeCell ref="B38:G38"/>
    <mergeCell ref="B44:E44"/>
    <mergeCell ref="A55:G55"/>
    <mergeCell ref="A25:G25"/>
    <mergeCell ref="A9:G9"/>
    <mergeCell ref="B14:E14"/>
    <mergeCell ref="B36:E36"/>
    <mergeCell ref="A37:G37"/>
    <mergeCell ref="A15:G15"/>
    <mergeCell ref="B11:G11"/>
    <mergeCell ref="B5:G5"/>
    <mergeCell ref="A2:G2"/>
    <mergeCell ref="B6:G6"/>
    <mergeCell ref="B7:G7"/>
    <mergeCell ref="B8:G8"/>
    <mergeCell ref="B4:G4"/>
    <mergeCell ref="B3:G3"/>
    <mergeCell ref="A51:G51"/>
    <mergeCell ref="B52:G52"/>
    <mergeCell ref="B54:E54"/>
    <mergeCell ref="A45:G45"/>
    <mergeCell ref="B46:G46"/>
    <mergeCell ref="B50:E50"/>
  </mergeCells>
  <pageMargins left="0.51181102362204722" right="0.51181102362204722" top="0.78740157480314965" bottom="0.78740157480314965" header="0.31496062992125984" footer="0.31496062992125984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zoomScaleNormal="100" workbookViewId="0">
      <selection activeCell="C32" sqref="C32"/>
    </sheetView>
  </sheetViews>
  <sheetFormatPr defaultRowHeight="15" x14ac:dyDescent="0.25"/>
  <cols>
    <col min="1" max="1" width="13.140625" customWidth="1"/>
    <col min="3" max="3" width="14.7109375" customWidth="1"/>
    <col min="4" max="4" width="16.140625" customWidth="1"/>
    <col min="5" max="5" width="11.7109375" bestFit="1" customWidth="1"/>
    <col min="6" max="6" width="10.85546875" customWidth="1"/>
    <col min="7" max="7" width="10.42578125" customWidth="1"/>
    <col min="8" max="10" width="10.28515625" customWidth="1"/>
    <col min="11" max="11" width="11.7109375" bestFit="1" customWidth="1"/>
    <col min="13" max="13" width="10.140625" bestFit="1" customWidth="1"/>
  </cols>
  <sheetData>
    <row r="1" spans="1:13" ht="15" customHeight="1" x14ac:dyDescent="0.25">
      <c r="A1" s="120" t="s">
        <v>13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3" ht="15" customHeight="1" x14ac:dyDescent="0.25">
      <c r="A2" s="123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</row>
    <row r="3" spans="1:13" ht="8.25" customHeight="1" x14ac:dyDescent="0.25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8"/>
    </row>
    <row r="4" spans="1:13" ht="15" customHeight="1" x14ac:dyDescent="0.25">
      <c r="A4" s="66" t="s">
        <v>23</v>
      </c>
      <c r="B4" s="138" t="str">
        <f>Orçamento!B5</f>
        <v>CONTRATAÇÃO DE OBRA DE DRENAGEM E DE REVITALIZAÇÃO DA PAVIMENTAÇÃO ASFÁLTICA NA RUA JOÃO MANOEL ROCHA</v>
      </c>
      <c r="C4" s="138"/>
      <c r="D4" s="138"/>
      <c r="E4" s="138"/>
      <c r="F4" s="138"/>
      <c r="G4" s="138"/>
      <c r="H4" s="138"/>
      <c r="I4" s="138"/>
      <c r="J4" s="138"/>
      <c r="K4" s="138"/>
      <c r="L4" s="139"/>
    </row>
    <row r="5" spans="1:13" ht="14.25" customHeight="1" x14ac:dyDescent="0.25">
      <c r="A5" s="59" t="s">
        <v>1</v>
      </c>
      <c r="B5" s="138" t="str">
        <f>Orçamento!B6</f>
        <v xml:space="preserve"> RUA JOÃO MANOEL ROCHA ‐ CENTRO DE MORRO GRANDE</v>
      </c>
      <c r="C5" s="138"/>
      <c r="D5" s="138"/>
      <c r="E5" s="138"/>
      <c r="F5" s="138"/>
      <c r="G5" s="138"/>
      <c r="H5" s="138"/>
      <c r="I5" s="138"/>
      <c r="J5" s="138"/>
      <c r="K5" s="138"/>
      <c r="L5" s="139"/>
    </row>
    <row r="6" spans="1:13" x14ac:dyDescent="0.25">
      <c r="A6" s="59" t="s">
        <v>2</v>
      </c>
      <c r="B6" s="131">
        <f>Orçamento!B7</f>
        <v>0</v>
      </c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1:13" x14ac:dyDescent="0.25">
      <c r="A7" s="60" t="s">
        <v>3</v>
      </c>
      <c r="B7" s="133">
        <f>Orçamento!B8</f>
        <v>0</v>
      </c>
      <c r="C7" s="133"/>
      <c r="D7" s="133"/>
      <c r="E7" s="133"/>
      <c r="F7" s="133"/>
      <c r="G7" s="133"/>
      <c r="H7" s="133"/>
      <c r="I7" s="133"/>
      <c r="J7" s="133"/>
      <c r="K7" s="133"/>
      <c r="L7" s="134"/>
    </row>
    <row r="8" spans="1:13" x14ac:dyDescent="0.25">
      <c r="A8" s="135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7"/>
    </row>
    <row r="9" spans="1:13" x14ac:dyDescent="0.25">
      <c r="A9" s="129" t="s">
        <v>14</v>
      </c>
      <c r="B9" s="129" t="s">
        <v>15</v>
      </c>
      <c r="C9" s="129"/>
      <c r="D9" s="129"/>
      <c r="E9" s="140" t="s">
        <v>16</v>
      </c>
      <c r="F9" s="141"/>
      <c r="G9" s="141"/>
      <c r="H9" s="141"/>
      <c r="I9" s="141"/>
      <c r="J9" s="141"/>
      <c r="K9" s="129" t="s">
        <v>17</v>
      </c>
      <c r="L9" s="129"/>
    </row>
    <row r="10" spans="1:13" x14ac:dyDescent="0.25">
      <c r="A10" s="129"/>
      <c r="B10" s="129"/>
      <c r="C10" s="129"/>
      <c r="D10" s="129"/>
      <c r="E10" s="130" t="s">
        <v>18</v>
      </c>
      <c r="F10" s="130"/>
      <c r="G10" s="130" t="s">
        <v>19</v>
      </c>
      <c r="H10" s="130"/>
      <c r="I10" s="130" t="s">
        <v>50</v>
      </c>
      <c r="J10" s="130"/>
      <c r="K10" s="129"/>
      <c r="L10" s="129"/>
    </row>
    <row r="11" spans="1:13" ht="15.75" thickBot="1" x14ac:dyDescent="0.3">
      <c r="A11" s="129"/>
      <c r="B11" s="129"/>
      <c r="C11" s="129"/>
      <c r="D11" s="129"/>
      <c r="E11" s="19" t="s">
        <v>20</v>
      </c>
      <c r="F11" s="19" t="s">
        <v>21</v>
      </c>
      <c r="G11" s="18" t="s">
        <v>20</v>
      </c>
      <c r="H11" s="18" t="s">
        <v>21</v>
      </c>
      <c r="I11" s="19" t="s">
        <v>20</v>
      </c>
      <c r="J11" s="19" t="s">
        <v>21</v>
      </c>
      <c r="K11" s="19" t="s">
        <v>20</v>
      </c>
      <c r="L11" s="19" t="s">
        <v>21</v>
      </c>
    </row>
    <row r="12" spans="1:13" x14ac:dyDescent="0.25">
      <c r="A12" s="6">
        <v>1</v>
      </c>
      <c r="B12" s="143" t="str">
        <f>Orçamento!B11</f>
        <v>SERVIÇOS INICIAIS</v>
      </c>
      <c r="C12" s="143"/>
      <c r="D12" s="144"/>
      <c r="E12" s="3">
        <f>K12*F12</f>
        <v>0</v>
      </c>
      <c r="F12" s="22">
        <v>1</v>
      </c>
      <c r="G12" s="72">
        <f>$K$12*H12</f>
        <v>0</v>
      </c>
      <c r="H12" s="20">
        <v>0</v>
      </c>
      <c r="I12" s="3">
        <f>$K$12*J12</f>
        <v>0</v>
      </c>
      <c r="J12" s="22">
        <v>0</v>
      </c>
      <c r="K12" s="3">
        <f>Orçamento!F14</f>
        <v>0</v>
      </c>
      <c r="L12" s="55" t="e">
        <f>K12*$L$18/$K$18</f>
        <v>#DIV/0!</v>
      </c>
    </row>
    <row r="13" spans="1:13" x14ac:dyDescent="0.25">
      <c r="A13" s="6">
        <v>2</v>
      </c>
      <c r="B13" s="143" t="str">
        <f>Orçamento!B16</f>
        <v>DRENAGEM PLUVIAL</v>
      </c>
      <c r="C13" s="143"/>
      <c r="D13" s="144"/>
      <c r="E13" s="4">
        <f>$K$13*F13</f>
        <v>0</v>
      </c>
      <c r="F13" s="23">
        <v>0.8</v>
      </c>
      <c r="G13" s="73">
        <f>$K$13*H13</f>
        <v>0</v>
      </c>
      <c r="H13" s="21">
        <v>0.2</v>
      </c>
      <c r="I13" s="4">
        <f>$K$13*J13</f>
        <v>0</v>
      </c>
      <c r="J13" s="23">
        <v>0</v>
      </c>
      <c r="K13" s="4">
        <f>Orçamento!F24</f>
        <v>0</v>
      </c>
      <c r="L13" s="56" t="e">
        <f t="shared" ref="L13:L14" si="0">K13*$L$18/$K$18</f>
        <v>#DIV/0!</v>
      </c>
      <c r="M13" s="1"/>
    </row>
    <row r="14" spans="1:13" x14ac:dyDescent="0.25">
      <c r="A14" s="6">
        <v>3</v>
      </c>
      <c r="B14" s="143" t="str">
        <f>Orçamento!B26</f>
        <v>PAVIMENTAÇÃO</v>
      </c>
      <c r="C14" s="143"/>
      <c r="D14" s="144"/>
      <c r="E14" s="4">
        <f>$K$14*F14</f>
        <v>0</v>
      </c>
      <c r="F14" s="24">
        <v>0</v>
      </c>
      <c r="G14" s="73">
        <f>$K$14*H14</f>
        <v>0</v>
      </c>
      <c r="H14" s="21">
        <v>0.45</v>
      </c>
      <c r="I14" s="4">
        <f>$K$14*J14</f>
        <v>0</v>
      </c>
      <c r="J14" s="24">
        <v>0.55000000000000004</v>
      </c>
      <c r="K14" s="4">
        <f>Orçamento!F36</f>
        <v>0</v>
      </c>
      <c r="L14" s="56" t="e">
        <f t="shared" si="0"/>
        <v>#DIV/0!</v>
      </c>
      <c r="M14" s="1"/>
    </row>
    <row r="15" spans="1:13" ht="33.75" customHeight="1" x14ac:dyDescent="0.25">
      <c r="A15" s="6">
        <v>4</v>
      </c>
      <c r="B15" s="143" t="str">
        <f>Orçamento!B38</f>
        <v>PASSEIO PÚBLICO - LARGURA DE 1,50 M - ENTRADA DO CLUBE</v>
      </c>
      <c r="C15" s="143"/>
      <c r="D15" s="144"/>
      <c r="E15" s="4">
        <f>$K$15*F15</f>
        <v>0</v>
      </c>
      <c r="F15" s="24">
        <v>0</v>
      </c>
      <c r="G15" s="73">
        <f>$K$15*H15</f>
        <v>0</v>
      </c>
      <c r="H15" s="21">
        <v>0</v>
      </c>
      <c r="I15" s="4">
        <f>$K$15*J15</f>
        <v>0</v>
      </c>
      <c r="J15" s="24">
        <v>1</v>
      </c>
      <c r="K15" s="57">
        <f>Orçamento!F44</f>
        <v>0</v>
      </c>
      <c r="L15" s="56" t="e">
        <f>K15*$L$18/$K$18</f>
        <v>#DIV/0!</v>
      </c>
      <c r="M15" s="1"/>
    </row>
    <row r="16" spans="1:13" x14ac:dyDescent="0.25">
      <c r="A16" s="6">
        <v>5</v>
      </c>
      <c r="B16" s="144" t="str">
        <f>Orçamento!B46</f>
        <v>SINALIZAÇÃO VIÁRIA</v>
      </c>
      <c r="C16" s="166"/>
      <c r="D16" s="166"/>
      <c r="E16" s="4">
        <f t="shared" ref="E16:E17" si="1">$K$15*F16</f>
        <v>0</v>
      </c>
      <c r="F16" s="24">
        <v>0</v>
      </c>
      <c r="G16" s="73">
        <f t="shared" ref="G16:G17" si="2">$K$15*H16</f>
        <v>0</v>
      </c>
      <c r="H16" s="21">
        <v>0</v>
      </c>
      <c r="I16" s="4">
        <f>$K$16*J16</f>
        <v>0</v>
      </c>
      <c r="J16" s="24">
        <v>1</v>
      </c>
      <c r="K16" s="57">
        <f>Orçamento!F50</f>
        <v>0</v>
      </c>
      <c r="L16" s="56" t="e">
        <f t="shared" ref="L16:L17" si="3">K16*$L$18/$K$18</f>
        <v>#DIV/0!</v>
      </c>
      <c r="M16" s="1"/>
    </row>
    <row r="17" spans="1:13" ht="15.75" thickBot="1" x14ac:dyDescent="0.3">
      <c r="A17" s="71">
        <v>6</v>
      </c>
      <c r="B17" s="167" t="str">
        <f>Orçamento!B52</f>
        <v>SERVIÇO FINAL DE OBRA</v>
      </c>
      <c r="C17" s="168"/>
      <c r="D17" s="168"/>
      <c r="E17" s="4">
        <f t="shared" si="1"/>
        <v>0</v>
      </c>
      <c r="F17" s="24">
        <v>0</v>
      </c>
      <c r="G17" s="73">
        <f t="shared" si="2"/>
        <v>0</v>
      </c>
      <c r="H17" s="21">
        <v>0</v>
      </c>
      <c r="I17" s="4">
        <f>$K$17*J17</f>
        <v>0</v>
      </c>
      <c r="J17" s="24">
        <v>1</v>
      </c>
      <c r="K17" s="74">
        <f>Orçamento!F54</f>
        <v>0</v>
      </c>
      <c r="L17" s="56" t="e">
        <f t="shared" si="3"/>
        <v>#DIV/0!</v>
      </c>
    </row>
    <row r="18" spans="1:13" ht="15.75" thickBot="1" x14ac:dyDescent="0.3">
      <c r="A18" s="157"/>
      <c r="B18" s="154" t="s">
        <v>29</v>
      </c>
      <c r="C18" s="155"/>
      <c r="D18" s="156"/>
      <c r="E18" s="160">
        <f>SUM(E12:E17)</f>
        <v>0</v>
      </c>
      <c r="F18" s="161"/>
      <c r="G18" s="174">
        <f>SUM(G12:G17)</f>
        <v>0</v>
      </c>
      <c r="H18" s="175"/>
      <c r="I18" s="160">
        <f>SUM(I12:I17)</f>
        <v>0</v>
      </c>
      <c r="J18" s="161"/>
      <c r="K18" s="58">
        <f>SUM(K12:K17)</f>
        <v>0</v>
      </c>
      <c r="L18" s="58">
        <v>100</v>
      </c>
      <c r="M18" s="1"/>
    </row>
    <row r="19" spans="1:13" x14ac:dyDescent="0.25">
      <c r="A19" s="158"/>
      <c r="B19" s="145" t="s">
        <v>30</v>
      </c>
      <c r="C19" s="146"/>
      <c r="D19" s="147"/>
      <c r="E19" s="162">
        <f>E18</f>
        <v>0</v>
      </c>
      <c r="F19" s="163"/>
      <c r="G19" s="176">
        <f>E19+G18</f>
        <v>0</v>
      </c>
      <c r="H19" s="177"/>
      <c r="I19" s="176">
        <f>G19+I18</f>
        <v>0</v>
      </c>
      <c r="J19" s="177"/>
      <c r="K19" s="169"/>
      <c r="L19" s="170"/>
    </row>
    <row r="20" spans="1:13" x14ac:dyDescent="0.25">
      <c r="A20" s="158"/>
      <c r="B20" s="148" t="s">
        <v>31</v>
      </c>
      <c r="C20" s="149"/>
      <c r="D20" s="150"/>
      <c r="E20" s="164" t="e">
        <f>E18*100/$K$18</f>
        <v>#DIV/0!</v>
      </c>
      <c r="F20" s="165"/>
      <c r="G20" s="164" t="e">
        <f>G18*100/$K$18</f>
        <v>#DIV/0!</v>
      </c>
      <c r="H20" s="165"/>
      <c r="I20" s="164" t="e">
        <f>I18*100/$K$18</f>
        <v>#DIV/0!</v>
      </c>
      <c r="J20" s="165"/>
      <c r="K20" s="169"/>
      <c r="L20" s="170"/>
    </row>
    <row r="21" spans="1:13" ht="15.75" thickBot="1" x14ac:dyDescent="0.3">
      <c r="A21" s="159"/>
      <c r="B21" s="151" t="s">
        <v>22</v>
      </c>
      <c r="C21" s="152"/>
      <c r="D21" s="153"/>
      <c r="E21" s="172" t="e">
        <f>E19*100/$K$18</f>
        <v>#DIV/0!</v>
      </c>
      <c r="F21" s="173"/>
      <c r="G21" s="178" t="e">
        <f>SUM(E21+G20)</f>
        <v>#DIV/0!</v>
      </c>
      <c r="H21" s="179"/>
      <c r="I21" s="178" t="e">
        <f>SUM(G21+I20)</f>
        <v>#DIV/0!</v>
      </c>
      <c r="J21" s="179"/>
      <c r="K21" s="112"/>
      <c r="L21" s="171"/>
    </row>
    <row r="25" spans="1:13" x14ac:dyDescent="0.25">
      <c r="A25" s="5"/>
      <c r="B25" s="5"/>
      <c r="C25" s="5"/>
      <c r="D25" s="5"/>
      <c r="E25" s="5"/>
      <c r="F25" s="5"/>
      <c r="G25" s="5"/>
    </row>
    <row r="26" spans="1:13" x14ac:dyDescent="0.25">
      <c r="F26" t="s">
        <v>40</v>
      </c>
    </row>
    <row r="27" spans="1:13" x14ac:dyDescent="0.25">
      <c r="A27" s="142"/>
      <c r="B27" s="142"/>
      <c r="C27" s="142"/>
      <c r="D27" s="142"/>
      <c r="F27" s="142"/>
      <c r="G27" s="142"/>
      <c r="H27" s="142"/>
      <c r="I27" s="27"/>
      <c r="J27" s="27"/>
    </row>
    <row r="28" spans="1:13" x14ac:dyDescent="0.25">
      <c r="A28" s="142"/>
      <c r="B28" s="142"/>
      <c r="C28" s="142"/>
      <c r="D28" s="142"/>
      <c r="F28" s="142"/>
      <c r="G28" s="142"/>
      <c r="H28" s="142"/>
      <c r="I28" s="27"/>
      <c r="J28" s="27"/>
    </row>
  </sheetData>
  <mergeCells count="41">
    <mergeCell ref="K19:L21"/>
    <mergeCell ref="E21:F21"/>
    <mergeCell ref="G18:H18"/>
    <mergeCell ref="G19:H19"/>
    <mergeCell ref="G20:H20"/>
    <mergeCell ref="G21:H21"/>
    <mergeCell ref="I18:J18"/>
    <mergeCell ref="I19:J19"/>
    <mergeCell ref="I21:J21"/>
    <mergeCell ref="I20:J20"/>
    <mergeCell ref="B12:D12"/>
    <mergeCell ref="A27:D27"/>
    <mergeCell ref="B13:D13"/>
    <mergeCell ref="A9:A11"/>
    <mergeCell ref="B9:D11"/>
    <mergeCell ref="B14:D14"/>
    <mergeCell ref="A28:D28"/>
    <mergeCell ref="F27:H27"/>
    <mergeCell ref="F28:H28"/>
    <mergeCell ref="B15:D15"/>
    <mergeCell ref="B19:D19"/>
    <mergeCell ref="B20:D20"/>
    <mergeCell ref="B21:D21"/>
    <mergeCell ref="B18:D18"/>
    <mergeCell ref="A18:A21"/>
    <mergeCell ref="E18:F18"/>
    <mergeCell ref="E19:F19"/>
    <mergeCell ref="E20:F20"/>
    <mergeCell ref="B16:D16"/>
    <mergeCell ref="B17:D17"/>
    <mergeCell ref="A1:L3"/>
    <mergeCell ref="K9:L10"/>
    <mergeCell ref="E10:F10"/>
    <mergeCell ref="G10:H10"/>
    <mergeCell ref="B6:L6"/>
    <mergeCell ref="B7:L7"/>
    <mergeCell ref="A8:L8"/>
    <mergeCell ref="B4:L4"/>
    <mergeCell ref="B5:L5"/>
    <mergeCell ref="I10:J10"/>
    <mergeCell ref="E9:J9"/>
  </mergeCells>
  <pageMargins left="0.78740157480314965" right="0.51181102362204722" top="0.78740157480314965" bottom="0.78740157480314965" header="0.31496062992125984" footer="0.31496062992125984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Eric Jr. Frezza</cp:lastModifiedBy>
  <cp:lastPrinted>2017-03-29T13:33:47Z</cp:lastPrinted>
  <dcterms:created xsi:type="dcterms:W3CDTF">2015-12-07T12:00:04Z</dcterms:created>
  <dcterms:modified xsi:type="dcterms:W3CDTF">2019-03-19T16:17:50Z</dcterms:modified>
</cp:coreProperties>
</file>