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Editais\Editais 2018\Prefeitura\_Processo nº XX-2018 - Pavimentação Contorno Viário - 2º Etapa\"/>
    </mc:Choice>
  </mc:AlternateContent>
  <bookViews>
    <workbookView xWindow="240" yWindow="60" windowWidth="19440" windowHeight="8010"/>
  </bookViews>
  <sheets>
    <sheet name="Orçamento" sheetId="1" r:id="rId1"/>
    <sheet name="Cronograma" sheetId="2" r:id="rId2"/>
  </sheets>
  <calcPr calcId="152511"/>
</workbook>
</file>

<file path=xl/calcChain.xml><?xml version="1.0" encoding="utf-8"?>
<calcChain xmlns="http://schemas.openxmlformats.org/spreadsheetml/2006/main">
  <c r="Y12" i="2" l="1"/>
  <c r="E12" i="2" s="1"/>
  <c r="F60" i="1"/>
  <c r="F21" i="1"/>
  <c r="F39" i="1"/>
  <c r="F48" i="1"/>
  <c r="F58" i="1"/>
  <c r="F57" i="1"/>
  <c r="F56" i="1"/>
  <c r="F55" i="1"/>
  <c r="F54" i="1"/>
  <c r="F53" i="1"/>
  <c r="F52" i="1"/>
  <c r="F51" i="1"/>
  <c r="F43" i="1"/>
  <c r="F44" i="1"/>
  <c r="F45" i="1"/>
  <c r="F46" i="1"/>
  <c r="F47" i="1"/>
  <c r="F42" i="1"/>
  <c r="F24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13" i="1"/>
  <c r="F14" i="1"/>
  <c r="F15" i="1"/>
  <c r="F16" i="1"/>
  <c r="F17" i="1"/>
  <c r="F18" i="1"/>
  <c r="F19" i="1"/>
  <c r="F20" i="1"/>
  <c r="F12" i="1"/>
  <c r="B5" i="2" l="1"/>
  <c r="B4" i="2"/>
  <c r="W13" i="2"/>
  <c r="U13" i="2"/>
  <c r="S13" i="2"/>
  <c r="Q13" i="2"/>
  <c r="O13" i="2"/>
  <c r="B12" i="2" l="1"/>
  <c r="Y13" i="2" l="1"/>
  <c r="Y15" i="2"/>
  <c r="Y14" i="2"/>
  <c r="B15" i="2"/>
  <c r="B14" i="2"/>
  <c r="B13" i="2"/>
  <c r="U12" i="2" l="1"/>
  <c r="M12" i="2"/>
  <c r="S12" i="2"/>
  <c r="K12" i="2"/>
  <c r="W12" i="2"/>
  <c r="Q12" i="2"/>
  <c r="I12" i="2"/>
  <c r="O12" i="2"/>
  <c r="G12" i="2"/>
  <c r="S15" i="2"/>
  <c r="K15" i="2"/>
  <c r="Q15" i="2"/>
  <c r="I15" i="2"/>
  <c r="M15" i="2"/>
  <c r="W15" i="2"/>
  <c r="O15" i="2"/>
  <c r="G15" i="2"/>
  <c r="U15" i="2"/>
  <c r="E15" i="2"/>
  <c r="I13" i="2"/>
  <c r="G13" i="2"/>
  <c r="M13" i="2"/>
  <c r="E13" i="2"/>
  <c r="K13" i="2"/>
  <c r="W14" i="2"/>
  <c r="O14" i="2"/>
  <c r="G14" i="2"/>
  <c r="U14" i="2"/>
  <c r="M14" i="2"/>
  <c r="E14" i="2"/>
  <c r="Q14" i="2"/>
  <c r="S14" i="2"/>
  <c r="K14" i="2"/>
  <c r="I14" i="2"/>
  <c r="G60" i="1"/>
  <c r="G21" i="1" s="1"/>
  <c r="G28" i="1"/>
  <c r="G36" i="1"/>
  <c r="B7" i="1"/>
  <c r="G53" i="1"/>
  <c r="G44" i="1"/>
  <c r="G32" i="1"/>
  <c r="G18" i="1"/>
  <c r="G42" i="1"/>
  <c r="G24" i="1"/>
  <c r="G47" i="1"/>
  <c r="G56" i="1"/>
  <c r="G34" i="1"/>
  <c r="G51" i="1"/>
  <c r="G37" i="1"/>
  <c r="G45" i="1"/>
  <c r="G52" i="1"/>
  <c r="G35" i="1"/>
  <c r="G43" i="1"/>
  <c r="G19" i="1"/>
  <c r="G30" i="1"/>
  <c r="G54" i="1"/>
  <c r="G33" i="1"/>
  <c r="G20" i="1"/>
  <c r="G31" i="1"/>
  <c r="G55" i="1"/>
  <c r="G15" i="1"/>
  <c r="G26" i="1"/>
  <c r="G17" i="1"/>
  <c r="G29" i="1"/>
  <c r="G16" i="1"/>
  <c r="G27" i="1"/>
  <c r="G13" i="1"/>
  <c r="G38" i="1"/>
  <c r="G46" i="1"/>
  <c r="G14" i="1"/>
  <c r="G25" i="1"/>
  <c r="G48" i="1"/>
  <c r="G39" i="1"/>
  <c r="G12" i="1"/>
  <c r="G58" i="1"/>
  <c r="B7" i="2"/>
  <c r="I16" i="2" l="1"/>
  <c r="S16" i="2"/>
  <c r="W16" i="2"/>
  <c r="Q16" i="2"/>
  <c r="O16" i="2"/>
  <c r="U16" i="2"/>
  <c r="E16" i="2"/>
  <c r="E17" i="2" s="1"/>
  <c r="G16" i="2"/>
  <c r="M16" i="2"/>
  <c r="K16" i="2"/>
  <c r="G57" i="1"/>
  <c r="B6" i="2"/>
  <c r="Y16" i="2"/>
  <c r="G18" i="2" l="1"/>
  <c r="G17" i="2"/>
  <c r="I17" i="2" s="1"/>
  <c r="K17" i="2" s="1"/>
  <c r="M17" i="2" s="1"/>
  <c r="O17" i="2" s="1"/>
  <c r="Q17" i="2" s="1"/>
  <c r="S17" i="2" s="1"/>
  <c r="U17" i="2" s="1"/>
  <c r="W17" i="2" s="1"/>
  <c r="U18" i="2"/>
  <c r="W18" i="2"/>
  <c r="Z14" i="2"/>
  <c r="Z15" i="2"/>
  <c r="Z12" i="2"/>
  <c r="Z13" i="2"/>
  <c r="S18" i="2"/>
  <c r="M18" i="2"/>
  <c r="K18" i="2"/>
  <c r="O18" i="2"/>
  <c r="I18" i="2"/>
  <c r="E18" i="2"/>
  <c r="Q18" i="2"/>
  <c r="E19" i="2"/>
  <c r="G19" i="2" s="1"/>
  <c r="I19" i="2" l="1"/>
  <c r="K19" i="2" s="1"/>
  <c r="M19" i="2" s="1"/>
  <c r="O19" i="2" s="1"/>
  <c r="Q19" i="2" s="1"/>
  <c r="S19" i="2" s="1"/>
  <c r="U19" i="2" s="1"/>
  <c r="W19" i="2" s="1"/>
</calcChain>
</file>

<file path=xl/sharedStrings.xml><?xml version="1.0" encoding="utf-8"?>
<sst xmlns="http://schemas.openxmlformats.org/spreadsheetml/2006/main" count="189" uniqueCount="128">
  <si>
    <t xml:space="preserve">PLANILHA QUANTITATIVA E ORÇAMENTÁRIA </t>
  </si>
  <si>
    <t>LOCAL:</t>
  </si>
  <si>
    <t>Valor Total:</t>
  </si>
  <si>
    <t>Valor do BDI:</t>
  </si>
  <si>
    <t>Unidade</t>
  </si>
  <si>
    <t>1.1</t>
  </si>
  <si>
    <t>1.2</t>
  </si>
  <si>
    <t>2.1</t>
  </si>
  <si>
    <t>2.2</t>
  </si>
  <si>
    <t>3.1</t>
  </si>
  <si>
    <t>3.2</t>
  </si>
  <si>
    <t>4.1</t>
  </si>
  <si>
    <t>4.2</t>
  </si>
  <si>
    <t>CRONOGRAMA FÍSICO FINANCEIRO</t>
  </si>
  <si>
    <t>ITEM</t>
  </si>
  <si>
    <t>DISCRIMINAÇÃO</t>
  </si>
  <si>
    <t>PERÍODO</t>
  </si>
  <si>
    <t>TOTAL</t>
  </si>
  <si>
    <t>MÊS 01</t>
  </si>
  <si>
    <t>MÊS 02</t>
  </si>
  <si>
    <t>R$</t>
  </si>
  <si>
    <t>%</t>
  </si>
  <si>
    <t>SOMATÓRIO ACUMULADO %</t>
  </si>
  <si>
    <t>OBRA:</t>
  </si>
  <si>
    <t>2.3</t>
  </si>
  <si>
    <t>2.4</t>
  </si>
  <si>
    <t>3.3</t>
  </si>
  <si>
    <t>TOTAL GERAL ORÇAMENTO</t>
  </si>
  <si>
    <t>4.3</t>
  </si>
  <si>
    <t>VALOR DA OBRA</t>
  </si>
  <si>
    <t xml:space="preserve">VALOR ACUMULADO </t>
  </si>
  <si>
    <t>PERCENTUAL DA OBRA</t>
  </si>
  <si>
    <t>1.3</t>
  </si>
  <si>
    <t>1.4</t>
  </si>
  <si>
    <t>Total do item</t>
  </si>
  <si>
    <t>ITENS DE SERVIÇO</t>
  </si>
  <si>
    <t xml:space="preserve">Quantidade </t>
  </si>
  <si>
    <t>Custo Unitário</t>
  </si>
  <si>
    <t>Custo total</t>
  </si>
  <si>
    <t>4.4</t>
  </si>
  <si>
    <t>4.5</t>
  </si>
  <si>
    <t>4.6</t>
  </si>
  <si>
    <t>Prefeitura Municipal de Morro Grande</t>
  </si>
  <si>
    <t>Responsável Técnico</t>
  </si>
  <si>
    <t>PAVIMENTAÇÃO</t>
  </si>
  <si>
    <t>m</t>
  </si>
  <si>
    <t>1.5</t>
  </si>
  <si>
    <t>1.6</t>
  </si>
  <si>
    <t>1.7</t>
  </si>
  <si>
    <t>1.8</t>
  </si>
  <si>
    <t>1.9</t>
  </si>
  <si>
    <t>1.10</t>
  </si>
  <si>
    <t>Placa De Obra Em Chapa De Aco Galvanizado</t>
  </si>
  <si>
    <t>m2</t>
  </si>
  <si>
    <r>
      <rPr>
        <sz val="8"/>
        <rFont val="Arial"/>
        <family val="2"/>
      </rPr>
      <t>Regularização E Compactação De Subleito Ate 20 Cm De Espessura - Serviço destinado
à   retirada   da   camada   de   impurezas   sobre   o   seixo   bruto   existente,   e   eventual complementação  com  seixo  peneirado  -  Obs.  Neste  caso,  o  insumo  é  fornecido  pela Prefeitura</t>
    </r>
  </si>
  <si>
    <r>
      <rPr>
        <sz val="8"/>
        <rFont val="Arial"/>
        <family val="2"/>
      </rPr>
      <t>Execução  E  Compactação  De  Base  E  Ou  Sub  Base  Com  Brita  Graduada  Simples  -
Exclusive Carga E Transporte. Af_09/2017</t>
    </r>
  </si>
  <si>
    <t>m3</t>
  </si>
  <si>
    <r>
      <rPr>
        <sz val="8"/>
        <rFont val="Arial"/>
        <family val="2"/>
      </rPr>
      <t>Transporte Com Caminhão Basculante De 10 M3, Em Via Urbana Pavimentada, Dmt
Acima 30 Km  Af_12/2016 - Dmt 36,10 Km</t>
    </r>
  </si>
  <si>
    <t>m3/km</t>
  </si>
  <si>
    <t>Execução De Imprimação Com Asfalto Diluído Cm-30. Af_09/2017</t>
  </si>
  <si>
    <t>Pintura De Ligacao Com Emulsao Rr-2C</t>
  </si>
  <si>
    <r>
      <rPr>
        <sz val="8"/>
        <rFont val="Arial"/>
        <family val="2"/>
      </rPr>
      <t>Construção De Pavimento Com  Aplicação De Concreto Betuminoso Usinado A  Quente
(Cbuq),  Camada  De  Rolamento,  Com  Espessura  De  2,50  Cm  -  Exclusive  Transporte. Af_03/2017</t>
    </r>
  </si>
  <si>
    <r>
      <rPr>
        <sz val="8"/>
        <rFont val="Arial"/>
        <family val="2"/>
      </rPr>
      <t>Construção De Pavimento Com  Aplicação De Concreto Betuminoso Usinado A  Quente
(Cbuq),  Camada  De  Rolamento,  Com  Espessura  De  5,0  Cm  -  Exclusive  Transporte. Af_03/2017</t>
    </r>
  </si>
  <si>
    <r>
      <rPr>
        <sz val="8"/>
        <rFont val="Arial"/>
        <family val="2"/>
      </rPr>
      <t>Transporte Com Caminhão Basculante De 10 M3, Em Via Urbana Pavimentada, Dmt
Acima 30 Km  Af_12/2016 - Dmt 43,20 Km</t>
    </r>
  </si>
  <si>
    <t>DRENAGEM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</si>
  <si>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</si>
  <si>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</si>
  <si>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</si>
  <si>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</si>
  <si>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</si>
  <si>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</si>
  <si>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</si>
  <si>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</si>
  <si>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</si>
  <si>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</si>
  <si>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</si>
  <si>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</si>
  <si>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Unid</t>
  </si>
  <si>
    <t>Tubo De Concreto Simples, Classe- Ps1, Pb, Dn 400 Mm, Para Aguas Pluviais Nbr 8890</t>
  </si>
  <si>
    <t>Corpo de BSTC D = 0,60 m PA1 - areia, brita e pedra de mão comerciais</t>
  </si>
  <si>
    <t>Corpo de BSTC D = 1,00 m PA1 - areia, brita e pedra de mão comerciais</t>
  </si>
  <si>
    <t>Corpo de BSTC D = 1,20 m PA1 - areia, brita e pedra de mão comerciais</t>
  </si>
  <si>
    <t>Corpo de BSTC D = 1,50 m PA1 - areia, brita e pedra de mão comerciais</t>
  </si>
  <si>
    <t>Boca BSTC D = 1,50 m - esconsidade 0° - areia e brita comerciais - alas retas</t>
  </si>
  <si>
    <r>
      <rPr>
        <sz val="8"/>
        <rFont val="Arial"/>
        <family val="2"/>
      </rPr>
      <t>Escavação  Mecanizada  De  Vala  Com  Profundidade  Maior  Que  1,5  M  Até  3,0M  Com
Retroescavadeira, Largura De  0,8  M  A  1,5  M, Em  Solo  De  1A  Categoria,  Locais  Com Baixonível De Interferência. Af_01/2015</t>
    </r>
  </si>
  <si>
    <r>
      <rPr>
        <sz val="8"/>
        <rFont val="Arial"/>
        <family val="2"/>
      </rPr>
      <t>Reaterro  Mecanizado  De   Vala   Com   Retroescavadeira,  Largura  De   0,8   A   1,5   M,
Profundidade De 1,5 A 3,0 M, Com Solo (Sem Substituição) De 1ª Categoria Em Locais Com Baixo Nível De Interferência. Af_04/2016</t>
    </r>
  </si>
  <si>
    <r>
      <rPr>
        <sz val="8"/>
        <rFont val="Arial"/>
        <family val="2"/>
      </rPr>
      <t>Caixa de Coletora 0,80x0,80x1,50 com Fundo e Tampa de Concreto e Paredes de Bloco
Estrutural</t>
    </r>
  </si>
  <si>
    <r>
      <rPr>
        <sz val="8"/>
        <rFont val="Arial"/>
        <family val="2"/>
      </rPr>
      <t>Caixa  De  Passagem  80X80X62 Fundo  Brita  Com  Tampa  Espessura  12Cm  -  Demais
Especificações  Iguais  Às  Caixas  Coletoras  -  Lastro  De  Brita  Esp.  =  6Cm;  Lastro  De Concreto Esp. = 7Cm</t>
    </r>
  </si>
  <si>
    <r>
      <rPr>
        <sz val="8"/>
        <rFont val="Arial"/>
        <family val="2"/>
      </rPr>
      <t>Assentamento De Tubo De Concreto Para Redes Coletoras De Águas Pluviais, Diâmetro
De 400 Mm, Junta Rígida, Instalado Em Local Com Baixo Nível De Interferências (Não Inclui Fornecimento). Af_12/2015</t>
    </r>
  </si>
  <si>
    <r>
      <rPr>
        <sz val="8"/>
        <rFont val="Arial"/>
        <family val="2"/>
      </rPr>
      <t>Boca Para Bueiro Simples Tubular, Diametro =0,60M, Em Concreto Ciclopico, Incluindo
Formas,   Escavacao,   Reaterro   E   Materiais,   Excluindo   Material   Reaterro   Jazida   E Transporte.</t>
    </r>
  </si>
  <si>
    <r>
      <rPr>
        <sz val="8"/>
        <rFont val="Arial"/>
        <family val="2"/>
      </rPr>
      <t>Boca Para Bueiro Simples Tubular, Diametro =1,00M, Em Concreto Ciclopico, Incluindo
Formas,   Escavacao,   Reaterro   E   Materiais,   Excluindo   Material   Reaterro   Jazida   E Transporte.</t>
    </r>
  </si>
  <si>
    <r>
      <rPr>
        <sz val="8"/>
        <rFont val="Arial"/>
        <family val="2"/>
      </rPr>
      <t>Boca Para Bueiro Simples Tubular, Diametro =1,20M, Em Concreto Ciclopico, Incluindo
Formas,   Escavacao,   Reaterro   E   Materiais,   Excluindo   Material   Reaterro   Jazida   E Transporte.</t>
    </r>
  </si>
  <si>
    <r>
      <rPr>
        <sz val="8"/>
        <rFont val="Arial"/>
        <family val="2"/>
      </rPr>
      <t>Fornecimento e Assentamento de meio fio 10x12x30x100cm, rejuntado com argamassa
traço 1:4 (Cimento e Areia)</t>
    </r>
  </si>
  <si>
    <t>PASSEIO COM ACESSIBILIDADE</t>
  </si>
  <si>
    <t>3.4</t>
  </si>
  <si>
    <t>3.5</t>
  </si>
  <si>
    <t>3.6</t>
  </si>
  <si>
    <t>3.7</t>
  </si>
  <si>
    <t>Fornecimento E Assentamento De Brita Espessura De 4Cm - Calçada</t>
  </si>
  <si>
    <t>Plantio de grama batatais em placas</t>
  </si>
  <si>
    <t>m3xkm</t>
  </si>
  <si>
    <r>
      <rPr>
        <sz val="8"/>
        <rFont val="Arial"/>
        <family val="2"/>
      </rPr>
      <t>Execução de passeio (Calçada) com concreto moldado in loco, usinado, acabamento
convencional, não armado, espessura de 7cm, resistencia de 20Mpa</t>
    </r>
  </si>
  <si>
    <r>
      <rPr>
        <sz val="8"/>
        <rFont val="Arial"/>
        <family val="2"/>
      </rPr>
      <t>Pavimentação com Piso Tátil direcional e/ou alerta, de concreto, na cor vermelha,
p/deficientes visuais, dimensões 30x30 cm</t>
    </r>
  </si>
  <si>
    <r>
      <rPr>
        <sz val="8"/>
        <rFont val="Arial"/>
        <family val="2"/>
      </rPr>
      <t>Escavacão mecanica a céu aberto, em material de 1ª cat., com  escavadeira hidraulica,
capacidade de  0,78m3  -  Caixa de  Emprestimo  para reaterro de  Canteiros e  Calçadas- Largura Media:2,80m / Espessura media: 0,30m</t>
    </r>
  </si>
  <si>
    <r>
      <rPr>
        <sz val="8"/>
        <rFont val="Arial"/>
        <family val="2"/>
      </rPr>
      <t>Transporte Com Caminhão Basculante De 10 M3, Em Via Urbana Em Revestimento
Primário (Unidade: M3Xkm). Af_04/2016 - Dmt: 5,00Km</t>
    </r>
  </si>
  <si>
    <t>SINALIZAÇÃO</t>
  </si>
  <si>
    <t>4.7</t>
  </si>
  <si>
    <t>4.8</t>
  </si>
  <si>
    <t>Tachão refletivo bidirecional - fornecimento e colocação</t>
  </si>
  <si>
    <t>und</t>
  </si>
  <si>
    <t>Tacha refletiva bidirecional - fornecimento e colocação</t>
  </si>
  <si>
    <t>Confecção de placa em aço nº 16 galvanizado, com película retrorrefletiva tipo I + III</t>
  </si>
  <si>
    <t>Tubo Aco Preto C/ Costura din 2440/NBR 5580 Classe Media DN 80mm</t>
  </si>
  <si>
    <r>
      <rPr>
        <sz val="8"/>
        <rFont val="Arial"/>
        <family val="2"/>
      </rPr>
      <t>Sinalização Horizontal Com Tinta Retrorefletiva A Base De Resina Acrilica Com
Microesferas De Vidro (Cor Branca )</t>
    </r>
  </si>
  <si>
    <r>
      <rPr>
        <sz val="8"/>
        <rFont val="Arial"/>
        <family val="2"/>
      </rPr>
      <t>Sinalização Horizontal Com Tinta Retrorefletiva A Base De Resina Acrilica Com
Microesferas De Vidro (Cor Amarela)</t>
    </r>
  </si>
  <si>
    <r>
      <rPr>
        <sz val="8"/>
        <rFont val="Arial"/>
        <family val="2"/>
      </rPr>
      <t>Sinalização Horizontal Com Tinta Retrorefletiva A Base De Resina Acrilica Com
Microesferas De Vidro (Cor Vermelha)</t>
    </r>
  </si>
  <si>
    <t>MÊS 03</t>
  </si>
  <si>
    <t>MÊS 04</t>
  </si>
  <si>
    <t>MÊS 05</t>
  </si>
  <si>
    <t>MÊS 06</t>
  </si>
  <si>
    <t>MÊS 07</t>
  </si>
  <si>
    <t>MÊS 08</t>
  </si>
  <si>
    <t>MÊS 09</t>
  </si>
  <si>
    <t>MÊS 10</t>
  </si>
  <si>
    <t>RODOVIA MUNICIPAL ‐ CONTORNO VIARIO ‐ CENTRO DE MORRO GRANDE</t>
  </si>
  <si>
    <t>CONTRATAÇÃO DE OBRA DE CONSTRUÇÃO DO CONTORNO VIÁRIO DA SC-447 EM MORRO GRANDE – SEGUNDA ETAPA.</t>
  </si>
  <si>
    <t>RAZÃO SOCIAL:</t>
  </si>
  <si>
    <t>CNPJ: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</si>
</sst>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5">
    <xf numFmtId="0" fontId="0" fillId="0" borderId="0" xfId="0"/>
    <xf numFmtId="4" fontId="0" fillId="0" borderId="0" xfId="0" applyNumberFormat="1"/>
    <xf numFmtId="0" fontId="3" fillId="0" borderId="0" xfId="0" applyFont="1" applyBorder="1" applyAlignment="1">
      <alignment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/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 wrapText="1"/>
    </xf>
    <xf numFmtId="2" fontId="9" fillId="0" borderId="25" xfId="0" applyNumberFormat="1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9" fontId="6" fillId="0" borderId="21" xfId="1" applyNumberFormat="1" applyFont="1" applyFill="1" applyBorder="1" applyAlignment="1">
      <alignment horizontal="center" vertical="center"/>
    </xf>
    <xf numFmtId="9" fontId="6" fillId="0" borderId="11" xfId="1" applyNumberFormat="1" applyFont="1" applyFill="1" applyBorder="1" applyAlignment="1">
      <alignment horizontal="center" vertical="center"/>
    </xf>
    <xf numFmtId="9" fontId="6" fillId="0" borderId="15" xfId="0" applyNumberFormat="1" applyFont="1" applyFill="1" applyBorder="1" applyAlignment="1">
      <alignment horizontal="center" vertical="center"/>
    </xf>
    <xf numFmtId="9" fontId="6" fillId="0" borderId="17" xfId="0" applyNumberFormat="1" applyFont="1" applyFill="1" applyBorder="1" applyAlignment="1">
      <alignment horizontal="center" vertical="center"/>
    </xf>
    <xf numFmtId="9" fontId="3" fillId="0" borderId="17" xfId="0" applyNumberFormat="1" applyFont="1" applyFill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8" fillId="0" borderId="0" xfId="0" applyFont="1"/>
    <xf numFmtId="0" fontId="10" fillId="0" borderId="11" xfId="0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13" fillId="0" borderId="0" xfId="0" applyFont="1" applyBorder="1" applyAlignment="1" applyProtection="1"/>
    <xf numFmtId="0" fontId="8" fillId="0" borderId="0" xfId="0" applyFont="1" applyProtection="1"/>
    <xf numFmtId="0" fontId="8" fillId="0" borderId="0" xfId="0" applyFont="1" applyAlignment="1">
      <alignment horizontal="center"/>
    </xf>
    <xf numFmtId="4" fontId="9" fillId="0" borderId="23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top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wrapText="1"/>
    </xf>
    <xf numFmtId="0" fontId="13" fillId="0" borderId="45" xfId="0" applyFont="1" applyFill="1" applyBorder="1" applyAlignment="1">
      <alignment horizontal="left" vertical="top" wrapText="1"/>
    </xf>
    <xf numFmtId="2" fontId="7" fillId="0" borderId="45" xfId="0" applyNumberFormat="1" applyFont="1" applyFill="1" applyBorder="1" applyAlignment="1">
      <alignment horizontal="center" vertical="center" shrinkToFit="1"/>
    </xf>
    <xf numFmtId="4" fontId="7" fillId="0" borderId="45" xfId="0" applyNumberFormat="1" applyFont="1" applyFill="1" applyBorder="1" applyAlignment="1">
      <alignment horizontal="center" vertical="center" shrinkToFit="1"/>
    </xf>
    <xf numFmtId="2" fontId="7" fillId="0" borderId="46" xfId="0" applyNumberFormat="1" applyFont="1" applyFill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/>
    </xf>
    <xf numFmtId="0" fontId="8" fillId="0" borderId="47" xfId="0" applyFont="1" applyFill="1" applyBorder="1" applyAlignment="1">
      <alignment horizontal="left" vertical="top" wrapText="1"/>
    </xf>
    <xf numFmtId="0" fontId="8" fillId="0" borderId="46" xfId="0" applyFont="1" applyFill="1" applyBorder="1" applyAlignment="1">
      <alignment horizontal="left" vertical="top" wrapText="1"/>
    </xf>
    <xf numFmtId="0" fontId="13" fillId="0" borderId="46" xfId="0" applyFont="1" applyFill="1" applyBorder="1" applyAlignment="1">
      <alignment horizontal="left" vertical="center" wrapText="1"/>
    </xf>
    <xf numFmtId="0" fontId="13" fillId="0" borderId="46" xfId="0" applyFont="1" applyFill="1" applyBorder="1" applyAlignment="1">
      <alignment horizontal="left" vertical="top" wrapText="1"/>
    </xf>
    <xf numFmtId="0" fontId="8" fillId="0" borderId="48" xfId="0" applyFont="1" applyFill="1" applyBorder="1" applyAlignment="1">
      <alignment horizontal="left" vertical="top" wrapText="1"/>
    </xf>
    <xf numFmtId="4" fontId="7" fillId="0" borderId="46" xfId="0" applyNumberFormat="1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left" vertical="top" wrapText="1"/>
    </xf>
    <xf numFmtId="2" fontId="7" fillId="0" borderId="45" xfId="0" applyNumberFormat="1" applyFont="1" applyFill="1" applyBorder="1" applyAlignment="1">
      <alignment horizontal="center" vertical="top" shrinkToFit="1"/>
    </xf>
    <xf numFmtId="0" fontId="13" fillId="0" borderId="34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top" wrapText="1"/>
    </xf>
    <xf numFmtId="0" fontId="13" fillId="0" borderId="29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wrapText="1"/>
    </xf>
    <xf numFmtId="0" fontId="13" fillId="0" borderId="2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left" vertical="top" wrapText="1"/>
    </xf>
    <xf numFmtId="0" fontId="7" fillId="0" borderId="29" xfId="0" applyFont="1" applyBorder="1" applyAlignment="1">
      <alignment horizontal="center" vertical="center"/>
    </xf>
    <xf numFmtId="2" fontId="0" fillId="0" borderId="0" xfId="0" applyNumberFormat="1"/>
    <xf numFmtId="4" fontId="3" fillId="0" borderId="30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horizontal="center" vertical="center"/>
    </xf>
    <xf numFmtId="4" fontId="3" fillId="0" borderId="50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right"/>
    </xf>
    <xf numFmtId="0" fontId="4" fillId="0" borderId="7" xfId="0" applyFont="1" applyBorder="1" applyAlignment="1" applyProtection="1">
      <alignment horizontal="right"/>
    </xf>
    <xf numFmtId="0" fontId="4" fillId="0" borderId="34" xfId="0" applyFont="1" applyBorder="1" applyAlignment="1">
      <alignment horizontal="right"/>
    </xf>
    <xf numFmtId="0" fontId="4" fillId="0" borderId="24" xfId="0" applyFont="1" applyBorder="1" applyAlignment="1" applyProtection="1">
      <alignment horizontal="right"/>
    </xf>
    <xf numFmtId="0" fontId="4" fillId="0" borderId="22" xfId="0" applyFont="1" applyBorder="1" applyAlignment="1" applyProtection="1">
      <alignment horizontal="right"/>
    </xf>
    <xf numFmtId="0" fontId="4" fillId="0" borderId="22" xfId="0" applyFont="1" applyFill="1" applyBorder="1" applyAlignment="1" applyProtection="1">
      <alignment horizontal="right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right"/>
    </xf>
    <xf numFmtId="0" fontId="8" fillId="0" borderId="0" xfId="0" applyFont="1" applyAlignment="1" applyProtection="1">
      <alignment horizontal="left"/>
    </xf>
    <xf numFmtId="0" fontId="9" fillId="0" borderId="26" xfId="0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9" fillId="0" borderId="26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9" fillId="3" borderId="26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43" xfId="0" applyFont="1" applyFill="1" applyBorder="1" applyAlignment="1" applyProtection="1">
      <alignment horizontal="center" vertical="center" wrapText="1"/>
    </xf>
    <xf numFmtId="0" fontId="2" fillId="0" borderId="28" xfId="0" applyFont="1" applyFill="1" applyBorder="1" applyAlignment="1" applyProtection="1">
      <alignment horizontal="center" vertical="center" wrapText="1"/>
    </xf>
    <xf numFmtId="0" fontId="3" fillId="0" borderId="51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4" fontId="3" fillId="0" borderId="51" xfId="0" applyNumberFormat="1" applyFont="1" applyFill="1" applyBorder="1" applyAlignment="1" applyProtection="1">
      <alignment horizontal="left"/>
    </xf>
    <xf numFmtId="4" fontId="3" fillId="0" borderId="3" xfId="0" applyNumberFormat="1" applyFont="1" applyFill="1" applyBorder="1" applyAlignment="1" applyProtection="1">
      <alignment horizontal="left"/>
    </xf>
    <xf numFmtId="4" fontId="3" fillId="0" borderId="4" xfId="0" applyNumberFormat="1" applyFont="1" applyFill="1" applyBorder="1" applyAlignment="1" applyProtection="1">
      <alignment horizontal="left"/>
    </xf>
    <xf numFmtId="10" fontId="3" fillId="0" borderId="37" xfId="0" applyNumberFormat="1" applyFont="1" applyBorder="1" applyAlignment="1" applyProtection="1">
      <alignment horizontal="left" vertical="center"/>
    </xf>
    <xf numFmtId="10" fontId="3" fillId="0" borderId="12" xfId="0" applyNumberFormat="1" applyFont="1" applyBorder="1" applyAlignment="1" applyProtection="1">
      <alignment horizontal="left" vertical="center"/>
    </xf>
    <xf numFmtId="10" fontId="3" fillId="0" borderId="13" xfId="0" applyNumberFormat="1" applyFont="1" applyBorder="1" applyAlignment="1" applyProtection="1">
      <alignment horizontal="left" vertic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5" xfId="0" applyBorder="1" applyAlignment="1">
      <alignment horizontal="center"/>
    </xf>
    <xf numFmtId="2" fontId="12" fillId="0" borderId="38" xfId="2" applyNumberFormat="1" applyFont="1" applyBorder="1" applyAlignment="1">
      <alignment horizontal="center" vertical="center"/>
    </xf>
    <xf numFmtId="2" fontId="12" fillId="0" borderId="39" xfId="2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 vertical="center"/>
    </xf>
    <xf numFmtId="4" fontId="4" fillId="0" borderId="37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/>
    </xf>
    <xf numFmtId="2" fontId="12" fillId="0" borderId="37" xfId="2" applyNumberFormat="1" applyFont="1" applyBorder="1" applyAlignment="1">
      <alignment horizontal="center" vertical="center"/>
    </xf>
    <xf numFmtId="2" fontId="12" fillId="0" borderId="32" xfId="2" applyNumberFormat="1" applyFont="1" applyBorder="1" applyAlignment="1">
      <alignment horizontal="center" vertical="center"/>
    </xf>
    <xf numFmtId="2" fontId="12" fillId="0" borderId="38" xfId="0" applyNumberFormat="1" applyFont="1" applyBorder="1" applyAlignment="1">
      <alignment horizontal="center" vertical="center"/>
    </xf>
    <xf numFmtId="2" fontId="12" fillId="0" borderId="39" xfId="0" applyNumberFormat="1" applyFont="1" applyBorder="1" applyAlignment="1">
      <alignment horizontal="center" vertical="center"/>
    </xf>
    <xf numFmtId="4" fontId="12" fillId="0" borderId="35" xfId="0" applyNumberFormat="1" applyFont="1" applyBorder="1" applyAlignment="1">
      <alignment horizontal="center" vertical="center"/>
    </xf>
    <xf numFmtId="4" fontId="12" fillId="0" borderId="3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6" fillId="0" borderId="16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17" xfId="0" applyNumberFormat="1" applyFont="1" applyFill="1" applyBorder="1" applyAlignment="1" applyProtection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4" fontId="12" fillId="0" borderId="37" xfId="0" applyNumberFormat="1" applyFont="1" applyBorder="1" applyAlignment="1">
      <alignment horizontal="center" vertical="center"/>
    </xf>
    <xf numFmtId="4" fontId="12" fillId="0" borderId="3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4" fontId="3" fillId="0" borderId="0" xfId="0" applyNumberFormat="1" applyFont="1" applyBorder="1" applyAlignment="1" applyProtection="1">
      <alignment horizontal="left" vertical="center"/>
    </xf>
    <xf numFmtId="4" fontId="3" fillId="0" borderId="6" xfId="0" applyNumberFormat="1" applyFont="1" applyBorder="1" applyAlignment="1" applyProtection="1">
      <alignment horizontal="left" vertical="center"/>
    </xf>
    <xf numFmtId="10" fontId="3" fillId="0" borderId="8" xfId="0" applyNumberFormat="1" applyFont="1" applyBorder="1" applyAlignment="1" applyProtection="1">
      <alignment horizontal="left" vertical="center"/>
    </xf>
    <xf numFmtId="10" fontId="3" fillId="0" borderId="9" xfId="0" applyNumberFormat="1" applyFont="1" applyBorder="1" applyAlignment="1" applyProtection="1">
      <alignment horizontal="left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4" fillId="0" borderId="28" xfId="0" applyFont="1" applyFill="1" applyBorder="1" applyAlignment="1" applyProtection="1">
      <alignment horizontal="left" vertical="center" wrapText="1"/>
    </xf>
    <xf numFmtId="0" fontId="14" fillId="0" borderId="28" xfId="0" applyFont="1" applyFill="1" applyBorder="1" applyAlignment="1" applyProtection="1">
      <alignment horizontal="center" vertical="center" wrapText="1"/>
    </xf>
    <xf numFmtId="0" fontId="15" fillId="0" borderId="28" xfId="0" applyFont="1" applyBorder="1"/>
    <xf numFmtId="0" fontId="15" fillId="0" borderId="30" xfId="0" applyFont="1" applyBorder="1"/>
    <xf numFmtId="0" fontId="15" fillId="0" borderId="0" xfId="0" applyFont="1"/>
    <xf numFmtId="0" fontId="14" fillId="0" borderId="0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Border="1"/>
    <xf numFmtId="0" fontId="15" fillId="0" borderId="31" xfId="0" applyFont="1" applyBorder="1"/>
    <xf numFmtId="0" fontId="4" fillId="0" borderId="22" xfId="0" applyFont="1" applyFill="1" applyBorder="1" applyAlignment="1" applyProtection="1">
      <alignment horizontal="right" vertical="center" wrapText="1"/>
    </xf>
    <xf numFmtId="0" fontId="4" fillId="0" borderId="22" xfId="0" applyFont="1" applyBorder="1" applyAlignment="1">
      <alignment horizontal="right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66</xdr:row>
      <xdr:rowOff>0</xdr:rowOff>
    </xdr:from>
    <xdr:to>
      <xdr:col>1</xdr:col>
      <xdr:colOff>1990725</xdr:colOff>
      <xdr:row>66</xdr:row>
      <xdr:rowOff>0</xdr:rowOff>
    </xdr:to>
    <xdr:cxnSp macro="">
      <xdr:nvCxnSpPr>
        <xdr:cNvPr id="2" name="Conector ret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57150" y="19583400"/>
          <a:ext cx="2867025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66</xdr:row>
      <xdr:rowOff>0</xdr:rowOff>
    </xdr:from>
    <xdr:to>
      <xdr:col>5</xdr:col>
      <xdr:colOff>428625</xdr:colOff>
      <xdr:row>66</xdr:row>
      <xdr:rowOff>0</xdr:rowOff>
    </xdr:to>
    <xdr:cxnSp macro="">
      <xdr:nvCxnSpPr>
        <xdr:cNvPr id="3" name="Conector ret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238750" y="32080200"/>
          <a:ext cx="3295650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23</xdr:row>
      <xdr:rowOff>0</xdr:rowOff>
    </xdr:from>
    <xdr:to>
      <xdr:col>3</xdr:col>
      <xdr:colOff>590550</xdr:colOff>
      <xdr:row>23</xdr:row>
      <xdr:rowOff>0</xdr:rowOff>
    </xdr:to>
    <xdr:cxnSp macro="">
      <xdr:nvCxnSpPr>
        <xdr:cNvPr id="2" name="Conector ret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57150" y="9296400"/>
          <a:ext cx="2609850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723900</xdr:colOff>
      <xdr:row>22</xdr:row>
      <xdr:rowOff>180975</xdr:rowOff>
    </xdr:from>
    <xdr:to>
      <xdr:col>8</xdr:col>
      <xdr:colOff>0</xdr:colOff>
      <xdr:row>22</xdr:row>
      <xdr:rowOff>180977</xdr:rowOff>
    </xdr:to>
    <xdr:cxnSp macro="">
      <xdr:nvCxnSpPr>
        <xdr:cNvPr id="3" name="Conector reto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4886325" y="9286875"/>
          <a:ext cx="3162300" cy="2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zoomScaleNormal="100" workbookViewId="0">
      <selection activeCell="F61" sqref="F61"/>
    </sheetView>
  </sheetViews>
  <sheetFormatPr defaultRowHeight="15" x14ac:dyDescent="0.25"/>
  <cols>
    <col min="1" max="1" width="16.28515625" customWidth="1"/>
    <col min="2" max="2" width="78.7109375" customWidth="1"/>
    <col min="4" max="4" width="12.7109375" customWidth="1"/>
    <col min="5" max="5" width="15" customWidth="1"/>
    <col min="6" max="6" width="12.140625" customWidth="1"/>
    <col min="7" max="7" width="10" bestFit="1" customWidth="1"/>
  </cols>
  <sheetData>
    <row r="1" spans="1:8" ht="31.5" customHeight="1" thickBot="1" x14ac:dyDescent="0.3">
      <c r="A1" s="86" t="s">
        <v>0</v>
      </c>
      <c r="B1" s="87"/>
      <c r="C1" s="87"/>
      <c r="D1" s="87"/>
      <c r="E1" s="87"/>
      <c r="F1" s="87"/>
      <c r="G1" s="88"/>
    </row>
    <row r="2" spans="1:8" ht="18.75" thickBot="1" x14ac:dyDescent="0.3">
      <c r="A2" s="105"/>
      <c r="B2" s="106"/>
      <c r="C2" s="106"/>
      <c r="D2" s="106"/>
      <c r="E2" s="106"/>
      <c r="F2" s="106"/>
      <c r="G2" s="106"/>
    </row>
    <row r="3" spans="1:8" s="178" customFormat="1" ht="13.5" thickBot="1" x14ac:dyDescent="0.25">
      <c r="A3" s="183" t="s">
        <v>126</v>
      </c>
      <c r="B3" s="174"/>
      <c r="C3" s="175"/>
      <c r="D3" s="175"/>
      <c r="E3" s="175"/>
      <c r="F3" s="176"/>
      <c r="G3" s="177"/>
    </row>
    <row r="4" spans="1:8" s="178" customFormat="1" ht="13.5" thickBot="1" x14ac:dyDescent="0.25">
      <c r="A4" s="184" t="s">
        <v>127</v>
      </c>
      <c r="B4" s="179"/>
      <c r="C4" s="180"/>
      <c r="D4" s="180"/>
      <c r="E4" s="180"/>
      <c r="F4" s="181"/>
      <c r="G4" s="182"/>
    </row>
    <row r="5" spans="1:8" ht="15.75" thickBot="1" x14ac:dyDescent="0.3">
      <c r="A5" s="77" t="s">
        <v>23</v>
      </c>
      <c r="B5" s="103" t="s">
        <v>125</v>
      </c>
      <c r="C5" s="103"/>
      <c r="D5" s="103"/>
      <c r="E5" s="103"/>
      <c r="F5" s="103"/>
      <c r="G5" s="104"/>
      <c r="H5" s="2"/>
    </row>
    <row r="6" spans="1:8" ht="15.75" thickBot="1" x14ac:dyDescent="0.3">
      <c r="A6" s="79" t="s">
        <v>1</v>
      </c>
      <c r="B6" s="107" t="s">
        <v>124</v>
      </c>
      <c r="C6" s="108"/>
      <c r="D6" s="108"/>
      <c r="E6" s="108"/>
      <c r="F6" s="108"/>
      <c r="G6" s="109"/>
    </row>
    <row r="7" spans="1:8" ht="15.75" thickBot="1" x14ac:dyDescent="0.3">
      <c r="A7" s="80" t="s">
        <v>2</v>
      </c>
      <c r="B7" s="110">
        <f>F60</f>
        <v>0</v>
      </c>
      <c r="C7" s="111"/>
      <c r="D7" s="111"/>
      <c r="E7" s="111"/>
      <c r="F7" s="111"/>
      <c r="G7" s="112"/>
    </row>
    <row r="8" spans="1:8" ht="15.75" thickBot="1" x14ac:dyDescent="0.3">
      <c r="A8" s="78" t="s">
        <v>3</v>
      </c>
      <c r="B8" s="113">
        <v>0.25559999999999999</v>
      </c>
      <c r="C8" s="114"/>
      <c r="D8" s="114"/>
      <c r="E8" s="114"/>
      <c r="F8" s="114"/>
      <c r="G8" s="115"/>
    </row>
    <row r="9" spans="1:8" ht="15.75" thickBot="1" x14ac:dyDescent="0.3">
      <c r="A9" s="98"/>
      <c r="B9" s="99"/>
      <c r="C9" s="99"/>
      <c r="D9" s="99"/>
      <c r="E9" s="99"/>
      <c r="F9" s="99"/>
      <c r="G9" s="99"/>
    </row>
    <row r="10" spans="1:8" ht="15.75" thickBot="1" x14ac:dyDescent="0.3">
      <c r="A10" s="13" t="s">
        <v>14</v>
      </c>
      <c r="B10" s="27" t="s">
        <v>35</v>
      </c>
      <c r="C10" s="10" t="s">
        <v>4</v>
      </c>
      <c r="D10" s="10" t="s">
        <v>36</v>
      </c>
      <c r="E10" s="10" t="s">
        <v>37</v>
      </c>
      <c r="F10" s="10" t="s">
        <v>38</v>
      </c>
      <c r="G10" s="10" t="s">
        <v>21</v>
      </c>
    </row>
    <row r="11" spans="1:8" ht="15.75" thickBot="1" x14ac:dyDescent="0.3">
      <c r="A11" s="43">
        <v>1</v>
      </c>
      <c r="B11" s="102" t="s">
        <v>44</v>
      </c>
      <c r="C11" s="92"/>
      <c r="D11" s="92"/>
      <c r="E11" s="92"/>
      <c r="F11" s="92"/>
      <c r="G11" s="93"/>
    </row>
    <row r="12" spans="1:8" ht="15.75" thickBot="1" x14ac:dyDescent="0.3">
      <c r="A12" s="61" t="s">
        <v>5</v>
      </c>
      <c r="B12" s="56" t="s">
        <v>52</v>
      </c>
      <c r="C12" s="45" t="s">
        <v>53</v>
      </c>
      <c r="D12" s="49">
        <v>2.5</v>
      </c>
      <c r="E12" s="51"/>
      <c r="F12" s="42">
        <f>ROUND(D12*E12,2)</f>
        <v>0</v>
      </c>
      <c r="G12" s="18" t="e">
        <f>F12*100/$F$60</f>
        <v>#DIV/0!</v>
      </c>
    </row>
    <row r="13" spans="1:8" ht="34.5" thickBot="1" x14ac:dyDescent="0.3">
      <c r="A13" s="62" t="s">
        <v>6</v>
      </c>
      <c r="B13" s="54" t="s">
        <v>54</v>
      </c>
      <c r="C13" s="46" t="s">
        <v>53</v>
      </c>
      <c r="D13" s="50">
        <v>20959.75</v>
      </c>
      <c r="E13" s="51"/>
      <c r="F13" s="42">
        <f t="shared" ref="F13:F20" si="0">ROUND(D13*E13,2)</f>
        <v>0</v>
      </c>
      <c r="G13" s="16" t="e">
        <f>F13*100/$F$60</f>
        <v>#DIV/0!</v>
      </c>
    </row>
    <row r="14" spans="1:8" ht="23.25" thickBot="1" x14ac:dyDescent="0.3">
      <c r="A14" s="62" t="s">
        <v>32</v>
      </c>
      <c r="B14" s="54" t="s">
        <v>55</v>
      </c>
      <c r="C14" s="46" t="s">
        <v>56</v>
      </c>
      <c r="D14" s="50">
        <v>3143.96</v>
      </c>
      <c r="E14" s="51"/>
      <c r="F14" s="42">
        <f t="shared" si="0"/>
        <v>0</v>
      </c>
      <c r="G14" s="16" t="e">
        <f t="shared" ref="G14:G17" si="1">F14*100/$F$60</f>
        <v>#DIV/0!</v>
      </c>
    </row>
    <row r="15" spans="1:8" ht="23.25" thickBot="1" x14ac:dyDescent="0.3">
      <c r="A15" s="63" t="s">
        <v>33</v>
      </c>
      <c r="B15" s="54" t="s">
        <v>57</v>
      </c>
      <c r="C15" s="45" t="s">
        <v>58</v>
      </c>
      <c r="D15" s="50">
        <v>113496.96000000001</v>
      </c>
      <c r="E15" s="51"/>
      <c r="F15" s="42">
        <f t="shared" si="0"/>
        <v>0</v>
      </c>
      <c r="G15" s="16" t="e">
        <f t="shared" si="1"/>
        <v>#DIV/0!</v>
      </c>
    </row>
    <row r="16" spans="1:8" ht="15.75" thickBot="1" x14ac:dyDescent="0.3">
      <c r="A16" s="64" t="s">
        <v>46</v>
      </c>
      <c r="B16" s="56" t="s">
        <v>59</v>
      </c>
      <c r="C16" s="45" t="s">
        <v>53</v>
      </c>
      <c r="D16" s="50">
        <v>20535.68</v>
      </c>
      <c r="E16" s="51"/>
      <c r="F16" s="42">
        <f t="shared" si="0"/>
        <v>0</v>
      </c>
      <c r="G16" s="16" t="e">
        <f t="shared" si="1"/>
        <v>#DIV/0!</v>
      </c>
    </row>
    <row r="17" spans="1:7" ht="15.75" thickBot="1" x14ac:dyDescent="0.3">
      <c r="A17" s="65" t="s">
        <v>47</v>
      </c>
      <c r="B17" s="56" t="s">
        <v>60</v>
      </c>
      <c r="C17" s="45" t="s">
        <v>53</v>
      </c>
      <c r="D17" s="50">
        <v>33699.56</v>
      </c>
      <c r="E17" s="51"/>
      <c r="F17" s="42">
        <f t="shared" si="0"/>
        <v>0</v>
      </c>
      <c r="G17" s="16" t="e">
        <f t="shared" si="1"/>
        <v>#DIV/0!</v>
      </c>
    </row>
    <row r="18" spans="1:7" ht="23.25" thickBot="1" x14ac:dyDescent="0.3">
      <c r="A18" s="66" t="s">
        <v>48</v>
      </c>
      <c r="B18" s="54" t="s">
        <v>61</v>
      </c>
      <c r="C18" s="47" t="s">
        <v>56</v>
      </c>
      <c r="D18" s="49">
        <v>658.19</v>
      </c>
      <c r="E18" s="51"/>
      <c r="F18" s="42">
        <f t="shared" si="0"/>
        <v>0</v>
      </c>
      <c r="G18" s="16" t="e">
        <f>F18*100/$F$60</f>
        <v>#DIV/0!</v>
      </c>
    </row>
    <row r="19" spans="1:7" ht="23.25" thickBot="1" x14ac:dyDescent="0.3">
      <c r="A19" s="67" t="s">
        <v>49</v>
      </c>
      <c r="B19" s="54" t="s">
        <v>62</v>
      </c>
      <c r="C19" s="47" t="s">
        <v>56</v>
      </c>
      <c r="D19" s="49">
        <v>513.39</v>
      </c>
      <c r="E19" s="51"/>
      <c r="F19" s="42">
        <f t="shared" si="0"/>
        <v>0</v>
      </c>
      <c r="G19" s="16" t="e">
        <f>F19*100/$F$60</f>
        <v>#DIV/0!</v>
      </c>
    </row>
    <row r="20" spans="1:7" ht="23.25" thickBot="1" x14ac:dyDescent="0.3">
      <c r="A20" s="62" t="s">
        <v>50</v>
      </c>
      <c r="B20" s="54" t="s">
        <v>63</v>
      </c>
      <c r="C20" s="45" t="s">
        <v>58</v>
      </c>
      <c r="D20" s="50">
        <v>50612.26</v>
      </c>
      <c r="E20" s="51"/>
      <c r="F20" s="42">
        <f t="shared" si="0"/>
        <v>0</v>
      </c>
      <c r="G20" s="16" t="e">
        <f>F20*100/$F$60</f>
        <v>#DIV/0!</v>
      </c>
    </row>
    <row r="21" spans="1:7" ht="15.75" thickBot="1" x14ac:dyDescent="0.3">
      <c r="A21" s="13" t="s">
        <v>51</v>
      </c>
      <c r="B21" s="89" t="s">
        <v>34</v>
      </c>
      <c r="C21" s="90"/>
      <c r="D21" s="90"/>
      <c r="E21" s="90"/>
      <c r="F21" s="40">
        <f>SUM(F12:F20)</f>
        <v>0</v>
      </c>
      <c r="G21" s="41" t="e">
        <f>F21*G60/F60</f>
        <v>#DIV/0!</v>
      </c>
    </row>
    <row r="22" spans="1:7" ht="15.75" thickBot="1" x14ac:dyDescent="0.3">
      <c r="A22" s="94"/>
      <c r="B22" s="96"/>
      <c r="C22" s="96"/>
      <c r="D22" s="96"/>
      <c r="E22" s="96"/>
      <c r="F22" s="96"/>
      <c r="G22" s="97"/>
    </row>
    <row r="23" spans="1:7" ht="15.75" thickBot="1" x14ac:dyDescent="0.3">
      <c r="A23" s="44">
        <v>2</v>
      </c>
      <c r="B23" s="91" t="s">
        <v>64</v>
      </c>
      <c r="C23" s="92"/>
      <c r="D23" s="92"/>
      <c r="E23" s="92"/>
      <c r="F23" s="92"/>
      <c r="G23" s="93"/>
    </row>
    <row r="24" spans="1:7" ht="34.5" thickBot="1" x14ac:dyDescent="0.3">
      <c r="A24" s="52" t="s">
        <v>7</v>
      </c>
      <c r="B24" s="68" t="s">
        <v>84</v>
      </c>
      <c r="C24" s="46" t="s">
        <v>56</v>
      </c>
      <c r="D24" s="50">
        <v>2096.85</v>
      </c>
      <c r="E24" s="51"/>
      <c r="F24" s="42">
        <f>ROUND(D24*E24,2)</f>
        <v>0</v>
      </c>
      <c r="G24" s="18" t="e">
        <f>F24*100/$F$60</f>
        <v>#DIV/0!</v>
      </c>
    </row>
    <row r="25" spans="1:7" ht="34.5" thickBot="1" x14ac:dyDescent="0.3">
      <c r="A25" s="8" t="s">
        <v>8</v>
      </c>
      <c r="B25" s="53" t="s">
        <v>85</v>
      </c>
      <c r="C25" s="46" t="s">
        <v>56</v>
      </c>
      <c r="D25" s="50">
        <v>1682.5</v>
      </c>
      <c r="E25" s="51"/>
      <c r="F25" s="42">
        <f t="shared" ref="F24:F38" si="2">ROUND(D25*E25,2)</f>
        <v>0</v>
      </c>
      <c r="G25" s="18" t="e">
        <f t="shared" ref="G25:G38" si="3">F25*100/$F$60</f>
        <v>#DIV/0!</v>
      </c>
    </row>
    <row r="26" spans="1:7" ht="23.25" thickBot="1" x14ac:dyDescent="0.3">
      <c r="A26" s="69" t="s">
        <v>24</v>
      </c>
      <c r="B26" s="54" t="s">
        <v>86</v>
      </c>
      <c r="C26" s="46" t="s">
        <v>77</v>
      </c>
      <c r="D26" s="49">
        <v>31</v>
      </c>
      <c r="E26" s="51"/>
      <c r="F26" s="42">
        <f t="shared" si="2"/>
        <v>0</v>
      </c>
      <c r="G26" s="18" t="e">
        <f t="shared" si="3"/>
        <v>#DIV/0!</v>
      </c>
    </row>
    <row r="27" spans="1:7" ht="34.5" thickBot="1" x14ac:dyDescent="0.3">
      <c r="A27" s="8" t="s">
        <v>25</v>
      </c>
      <c r="B27" s="54" t="s">
        <v>87</v>
      </c>
      <c r="C27" s="46" t="s">
        <v>77</v>
      </c>
      <c r="D27" s="49">
        <v>1</v>
      </c>
      <c r="E27" s="51"/>
      <c r="F27" s="42">
        <f t="shared" si="2"/>
        <v>0</v>
      </c>
      <c r="G27" s="18" t="e">
        <f t="shared" si="3"/>
        <v>#DIV/0!</v>
      </c>
    </row>
    <row r="28" spans="1:7" ht="34.5" thickBot="1" x14ac:dyDescent="0.3">
      <c r="A28" s="8" t="s">
        <v>65</v>
      </c>
      <c r="B28" s="54" t="s">
        <v>88</v>
      </c>
      <c r="C28" s="46" t="s">
        <v>45</v>
      </c>
      <c r="D28" s="50">
        <v>1001</v>
      </c>
      <c r="E28" s="51"/>
      <c r="F28" s="42">
        <f t="shared" si="2"/>
        <v>0</v>
      </c>
      <c r="G28" s="18" t="e">
        <f t="shared" si="3"/>
        <v>#DIV/0!</v>
      </c>
    </row>
    <row r="29" spans="1:7" ht="15.75" thickBot="1" x14ac:dyDescent="0.3">
      <c r="A29" s="8" t="s">
        <v>66</v>
      </c>
      <c r="B29" s="55" t="s">
        <v>78</v>
      </c>
      <c r="C29" s="46" t="s">
        <v>45</v>
      </c>
      <c r="D29" s="50">
        <v>1001</v>
      </c>
      <c r="E29" s="51"/>
      <c r="F29" s="42">
        <f t="shared" si="2"/>
        <v>0</v>
      </c>
      <c r="G29" s="18" t="e">
        <f t="shared" si="3"/>
        <v>#DIV/0!</v>
      </c>
    </row>
    <row r="30" spans="1:7" ht="15.75" thickBot="1" x14ac:dyDescent="0.3">
      <c r="A30" s="8" t="s">
        <v>67</v>
      </c>
      <c r="B30" s="56" t="s">
        <v>79</v>
      </c>
      <c r="C30" s="46" t="s">
        <v>45</v>
      </c>
      <c r="D30" s="49">
        <v>44</v>
      </c>
      <c r="E30" s="51"/>
      <c r="F30" s="42">
        <f t="shared" si="2"/>
        <v>0</v>
      </c>
      <c r="G30" s="18" t="e">
        <f t="shared" si="3"/>
        <v>#DIV/0!</v>
      </c>
    </row>
    <row r="31" spans="1:7" ht="15.75" thickBot="1" x14ac:dyDescent="0.3">
      <c r="A31" s="8" t="s">
        <v>68</v>
      </c>
      <c r="B31" s="56" t="s">
        <v>80</v>
      </c>
      <c r="C31" s="46" t="s">
        <v>45</v>
      </c>
      <c r="D31" s="49">
        <v>24</v>
      </c>
      <c r="E31" s="51"/>
      <c r="F31" s="42">
        <f t="shared" si="2"/>
        <v>0</v>
      </c>
      <c r="G31" s="18" t="e">
        <f t="shared" si="3"/>
        <v>#DIV/0!</v>
      </c>
    </row>
    <row r="32" spans="1:7" ht="15.75" thickBot="1" x14ac:dyDescent="0.3">
      <c r="A32" s="8" t="s">
        <v>69</v>
      </c>
      <c r="B32" s="56" t="s">
        <v>81</v>
      </c>
      <c r="C32" s="46" t="s">
        <v>45</v>
      </c>
      <c r="D32" s="49">
        <v>62</v>
      </c>
      <c r="E32" s="51"/>
      <c r="F32" s="42">
        <f t="shared" si="2"/>
        <v>0</v>
      </c>
      <c r="G32" s="18" t="e">
        <f t="shared" si="3"/>
        <v>#DIV/0!</v>
      </c>
    </row>
    <row r="33" spans="1:7" ht="15.75" thickBot="1" x14ac:dyDescent="0.3">
      <c r="A33" s="8" t="s">
        <v>70</v>
      </c>
      <c r="B33" s="56" t="s">
        <v>82</v>
      </c>
      <c r="C33" s="46" t="s">
        <v>45</v>
      </c>
      <c r="D33" s="49">
        <v>24</v>
      </c>
      <c r="E33" s="58"/>
      <c r="F33" s="42">
        <f t="shared" si="2"/>
        <v>0</v>
      </c>
      <c r="G33" s="18" t="e">
        <f t="shared" si="3"/>
        <v>#DIV/0!</v>
      </c>
    </row>
    <row r="34" spans="1:7" ht="23.25" thickBot="1" x14ac:dyDescent="0.3">
      <c r="A34" s="8" t="s">
        <v>71</v>
      </c>
      <c r="B34" s="54" t="s">
        <v>89</v>
      </c>
      <c r="C34" s="46" t="s">
        <v>77</v>
      </c>
      <c r="D34" s="49">
        <v>4</v>
      </c>
      <c r="E34" s="51"/>
      <c r="F34" s="42">
        <f t="shared" si="2"/>
        <v>0</v>
      </c>
      <c r="G34" s="18" t="e">
        <f t="shared" si="3"/>
        <v>#DIV/0!</v>
      </c>
    </row>
    <row r="35" spans="1:7" ht="23.25" thickBot="1" x14ac:dyDescent="0.3">
      <c r="A35" s="8" t="s">
        <v>72</v>
      </c>
      <c r="B35" s="54" t="s">
        <v>90</v>
      </c>
      <c r="C35" s="46" t="s">
        <v>77</v>
      </c>
      <c r="D35" s="49">
        <v>2</v>
      </c>
      <c r="E35" s="58"/>
      <c r="F35" s="42">
        <f t="shared" si="2"/>
        <v>0</v>
      </c>
      <c r="G35" s="18" t="e">
        <f t="shared" si="3"/>
        <v>#DIV/0!</v>
      </c>
    </row>
    <row r="36" spans="1:7" ht="23.25" thickBot="1" x14ac:dyDescent="0.3">
      <c r="A36" s="8" t="s">
        <v>73</v>
      </c>
      <c r="B36" s="54" t="s">
        <v>91</v>
      </c>
      <c r="C36" s="46" t="s">
        <v>77</v>
      </c>
      <c r="D36" s="49">
        <v>2</v>
      </c>
      <c r="E36" s="58"/>
      <c r="F36" s="42">
        <f t="shared" si="2"/>
        <v>0</v>
      </c>
      <c r="G36" s="18" t="e">
        <f t="shared" si="3"/>
        <v>#DIV/0!</v>
      </c>
    </row>
    <row r="37" spans="1:7" ht="15.75" thickBot="1" x14ac:dyDescent="0.3">
      <c r="A37" s="8" t="s">
        <v>74</v>
      </c>
      <c r="B37" s="56" t="s">
        <v>83</v>
      </c>
      <c r="C37" s="46" t="s">
        <v>77</v>
      </c>
      <c r="D37" s="49">
        <v>2</v>
      </c>
      <c r="E37" s="58"/>
      <c r="F37" s="42">
        <f t="shared" si="2"/>
        <v>0</v>
      </c>
      <c r="G37" s="18" t="e">
        <f t="shared" si="3"/>
        <v>#DIV/0!</v>
      </c>
    </row>
    <row r="38" spans="1:7" ht="23.25" thickBot="1" x14ac:dyDescent="0.3">
      <c r="A38" s="9" t="s">
        <v>75</v>
      </c>
      <c r="B38" s="57" t="s">
        <v>92</v>
      </c>
      <c r="C38" s="46" t="s">
        <v>45</v>
      </c>
      <c r="D38" s="50">
        <v>4777.1400000000003</v>
      </c>
      <c r="E38" s="51"/>
      <c r="F38" s="42">
        <f t="shared" si="2"/>
        <v>0</v>
      </c>
      <c r="G38" s="18" t="e">
        <f t="shared" si="3"/>
        <v>#DIV/0!</v>
      </c>
    </row>
    <row r="39" spans="1:7" ht="15.75" customHeight="1" thickBot="1" x14ac:dyDescent="0.3">
      <c r="A39" s="13" t="s">
        <v>76</v>
      </c>
      <c r="B39" s="89" t="s">
        <v>34</v>
      </c>
      <c r="C39" s="90"/>
      <c r="D39" s="90"/>
      <c r="E39" s="90"/>
      <c r="F39" s="12">
        <f>SUM(F24:F38)</f>
        <v>0</v>
      </c>
      <c r="G39" s="15" t="e">
        <f>F39*100/F60</f>
        <v>#DIV/0!</v>
      </c>
    </row>
    <row r="40" spans="1:7" ht="15.75" thickBot="1" x14ac:dyDescent="0.3">
      <c r="A40" s="94"/>
      <c r="B40" s="96"/>
      <c r="C40" s="96"/>
      <c r="D40" s="96"/>
      <c r="E40" s="96"/>
      <c r="F40" s="96"/>
      <c r="G40" s="97"/>
    </row>
    <row r="41" spans="1:7" ht="15.75" thickBot="1" x14ac:dyDescent="0.3">
      <c r="A41" s="30">
        <v>3</v>
      </c>
      <c r="B41" s="91" t="s">
        <v>93</v>
      </c>
      <c r="C41" s="92"/>
      <c r="D41" s="92"/>
      <c r="E41" s="92"/>
      <c r="F41" s="92"/>
      <c r="G41" s="93"/>
    </row>
    <row r="42" spans="1:7" ht="23.25" thickBot="1" x14ac:dyDescent="0.3">
      <c r="A42" s="8" t="s">
        <v>9</v>
      </c>
      <c r="B42" s="54" t="s">
        <v>101</v>
      </c>
      <c r="C42" s="46" t="s">
        <v>56</v>
      </c>
      <c r="D42" s="49">
        <v>180.75</v>
      </c>
      <c r="E42" s="51"/>
      <c r="F42" s="26">
        <f>ROUND(D42*E42,2)</f>
        <v>0</v>
      </c>
      <c r="G42" s="18" t="e">
        <f>F42*100/$F$60</f>
        <v>#DIV/0!</v>
      </c>
    </row>
    <row r="43" spans="1:7" ht="15.75" thickBot="1" x14ac:dyDescent="0.3">
      <c r="A43" s="52" t="s">
        <v>10</v>
      </c>
      <c r="B43" s="56" t="s">
        <v>98</v>
      </c>
      <c r="C43" s="46" t="s">
        <v>56</v>
      </c>
      <c r="D43" s="49">
        <v>103.29</v>
      </c>
      <c r="E43" s="51"/>
      <c r="F43" s="26">
        <f t="shared" ref="F43:F47" si="4">ROUND(D43*E43,2)</f>
        <v>0</v>
      </c>
      <c r="G43" s="18" t="e">
        <f>F43*100/$F$60</f>
        <v>#DIV/0!</v>
      </c>
    </row>
    <row r="44" spans="1:7" ht="23.25" thickBot="1" x14ac:dyDescent="0.3">
      <c r="A44" s="8" t="s">
        <v>26</v>
      </c>
      <c r="B44" s="54" t="s">
        <v>102</v>
      </c>
      <c r="C44" s="46" t="s">
        <v>53</v>
      </c>
      <c r="D44" s="49">
        <v>459.2</v>
      </c>
      <c r="E44" s="51"/>
      <c r="F44" s="26">
        <f t="shared" si="4"/>
        <v>0</v>
      </c>
      <c r="G44" s="18" t="e">
        <f t="shared" ref="G44:G47" si="5">F44*100/$F$60</f>
        <v>#DIV/0!</v>
      </c>
    </row>
    <row r="45" spans="1:7" ht="15.75" thickBot="1" x14ac:dyDescent="0.3">
      <c r="A45" s="69" t="s">
        <v>94</v>
      </c>
      <c r="B45" s="56" t="s">
        <v>99</v>
      </c>
      <c r="C45" s="46" t="s">
        <v>53</v>
      </c>
      <c r="D45" s="50">
        <v>3968.1</v>
      </c>
      <c r="E45" s="51"/>
      <c r="F45" s="26">
        <f t="shared" si="4"/>
        <v>0</v>
      </c>
      <c r="G45" s="18" t="e">
        <f t="shared" si="5"/>
        <v>#DIV/0!</v>
      </c>
    </row>
    <row r="46" spans="1:7" ht="34.5" thickBot="1" x14ac:dyDescent="0.3">
      <c r="A46" s="8" t="s">
        <v>95</v>
      </c>
      <c r="B46" s="54" t="s">
        <v>103</v>
      </c>
      <c r="C46" s="46" t="s">
        <v>56</v>
      </c>
      <c r="D46" s="50">
        <v>1248.8</v>
      </c>
      <c r="E46" s="51"/>
      <c r="F46" s="26">
        <f t="shared" si="4"/>
        <v>0</v>
      </c>
      <c r="G46" s="18" t="e">
        <f t="shared" si="5"/>
        <v>#DIV/0!</v>
      </c>
    </row>
    <row r="47" spans="1:7" ht="23.25" thickBot="1" x14ac:dyDescent="0.3">
      <c r="A47" s="9" t="s">
        <v>96</v>
      </c>
      <c r="B47" s="54" t="s">
        <v>104</v>
      </c>
      <c r="C47" s="46" t="s">
        <v>100</v>
      </c>
      <c r="D47" s="50">
        <v>6244</v>
      </c>
      <c r="E47" s="51"/>
      <c r="F47" s="26">
        <f t="shared" si="4"/>
        <v>0</v>
      </c>
      <c r="G47" s="18" t="e">
        <f t="shared" si="5"/>
        <v>#DIV/0!</v>
      </c>
    </row>
    <row r="48" spans="1:7" ht="15.75" customHeight="1" thickBot="1" x14ac:dyDescent="0.3">
      <c r="A48" s="11" t="s">
        <v>97</v>
      </c>
      <c r="B48" s="100" t="s">
        <v>34</v>
      </c>
      <c r="C48" s="101"/>
      <c r="D48" s="101"/>
      <c r="E48" s="101"/>
      <c r="F48" s="14">
        <f>SUM(F42:F47)</f>
        <v>0</v>
      </c>
      <c r="G48" s="17" t="e">
        <f>F48*100/F60</f>
        <v>#DIV/0!</v>
      </c>
    </row>
    <row r="49" spans="1:8" ht="15.75" thickBot="1" x14ac:dyDescent="0.3">
      <c r="A49" s="94"/>
      <c r="B49" s="96"/>
      <c r="C49" s="96"/>
      <c r="D49" s="96"/>
      <c r="E49" s="96"/>
      <c r="F49" s="96"/>
      <c r="G49" s="97"/>
    </row>
    <row r="50" spans="1:8" ht="15.75" thickBot="1" x14ac:dyDescent="0.3">
      <c r="A50" s="30">
        <v>4</v>
      </c>
      <c r="B50" s="91" t="s">
        <v>105</v>
      </c>
      <c r="C50" s="92"/>
      <c r="D50" s="92"/>
      <c r="E50" s="92"/>
      <c r="F50" s="92"/>
      <c r="G50" s="93"/>
    </row>
    <row r="51" spans="1:8" ht="23.25" thickBot="1" x14ac:dyDescent="0.3">
      <c r="A51" s="8" t="s">
        <v>11</v>
      </c>
      <c r="B51" s="59" t="s">
        <v>113</v>
      </c>
      <c r="C51" s="46" t="s">
        <v>53</v>
      </c>
      <c r="D51" s="49">
        <v>635.66999999999996</v>
      </c>
      <c r="E51" s="51"/>
      <c r="F51" s="26">
        <f t="shared" ref="F51:F57" si="6">ROUND(D51*E51,2)</f>
        <v>0</v>
      </c>
      <c r="G51" s="18" t="e">
        <f>F51*100/$F$60</f>
        <v>#DIV/0!</v>
      </c>
    </row>
    <row r="52" spans="1:8" ht="23.25" thickBot="1" x14ac:dyDescent="0.3">
      <c r="A52" s="9" t="s">
        <v>12</v>
      </c>
      <c r="B52" s="59" t="s">
        <v>114</v>
      </c>
      <c r="C52" s="46" t="s">
        <v>53</v>
      </c>
      <c r="D52" s="49">
        <v>514.66</v>
      </c>
      <c r="E52" s="51"/>
      <c r="F52" s="26">
        <f t="shared" si="6"/>
        <v>0</v>
      </c>
      <c r="G52" s="18" t="e">
        <f>F52*100/$F$60</f>
        <v>#DIV/0!</v>
      </c>
    </row>
    <row r="53" spans="1:8" ht="23.25" thickBot="1" x14ac:dyDescent="0.3">
      <c r="A53" s="9" t="s">
        <v>28</v>
      </c>
      <c r="B53" s="59" t="s">
        <v>115</v>
      </c>
      <c r="C53" s="46" t="s">
        <v>53</v>
      </c>
      <c r="D53" s="49">
        <v>346.96</v>
      </c>
      <c r="E53" s="51"/>
      <c r="F53" s="26">
        <f t="shared" si="6"/>
        <v>0</v>
      </c>
      <c r="G53" s="18" t="e">
        <f t="shared" ref="G53:G56" si="7">F53*100/$F$60</f>
        <v>#DIV/0!</v>
      </c>
    </row>
    <row r="54" spans="1:8" ht="15.75" thickBot="1" x14ac:dyDescent="0.3">
      <c r="A54" s="9" t="s">
        <v>39</v>
      </c>
      <c r="B54" s="48" t="s">
        <v>108</v>
      </c>
      <c r="C54" s="45" t="s">
        <v>109</v>
      </c>
      <c r="D54" s="60">
        <v>195</v>
      </c>
      <c r="E54" s="51"/>
      <c r="F54" s="26">
        <f t="shared" si="6"/>
        <v>0</v>
      </c>
      <c r="G54" s="18" t="e">
        <f t="shared" si="7"/>
        <v>#DIV/0!</v>
      </c>
    </row>
    <row r="55" spans="1:8" ht="15.75" thickBot="1" x14ac:dyDescent="0.3">
      <c r="A55" s="8" t="s">
        <v>40</v>
      </c>
      <c r="B55" s="48" t="s">
        <v>110</v>
      </c>
      <c r="C55" s="45" t="s">
        <v>109</v>
      </c>
      <c r="D55" s="60">
        <v>345</v>
      </c>
      <c r="E55" s="51"/>
      <c r="F55" s="26">
        <f t="shared" si="6"/>
        <v>0</v>
      </c>
      <c r="G55" s="18" t="e">
        <f t="shared" si="7"/>
        <v>#DIV/0!</v>
      </c>
    </row>
    <row r="56" spans="1:8" ht="15.75" thickBot="1" x14ac:dyDescent="0.3">
      <c r="A56" s="9" t="s">
        <v>41</v>
      </c>
      <c r="B56" s="48" t="s">
        <v>111</v>
      </c>
      <c r="C56" s="45" t="s">
        <v>53</v>
      </c>
      <c r="D56" s="60">
        <v>93.9</v>
      </c>
      <c r="E56" s="51"/>
      <c r="F56" s="26">
        <f t="shared" si="6"/>
        <v>0</v>
      </c>
      <c r="G56" s="18" t="e">
        <f t="shared" si="7"/>
        <v>#DIV/0!</v>
      </c>
    </row>
    <row r="57" spans="1:8" ht="15.75" thickBot="1" x14ac:dyDescent="0.3">
      <c r="A57" s="9" t="s">
        <v>106</v>
      </c>
      <c r="B57" s="48" t="s">
        <v>112</v>
      </c>
      <c r="C57" s="45" t="s">
        <v>45</v>
      </c>
      <c r="D57" s="60">
        <v>315.66000000000003</v>
      </c>
      <c r="E57" s="51"/>
      <c r="F57" s="26">
        <f t="shared" si="6"/>
        <v>0</v>
      </c>
      <c r="G57" s="18" t="e">
        <f>F57*$G$58/$F$58</f>
        <v>#DIV/0!</v>
      </c>
    </row>
    <row r="58" spans="1:8" ht="15.75" customHeight="1" thickBot="1" x14ac:dyDescent="0.3">
      <c r="A58" s="11" t="s">
        <v>107</v>
      </c>
      <c r="B58" s="89" t="s">
        <v>34</v>
      </c>
      <c r="C58" s="90"/>
      <c r="D58" s="90"/>
      <c r="E58" s="90"/>
      <c r="F58" s="12">
        <f>SUM(F51:F57)</f>
        <v>0</v>
      </c>
      <c r="G58" s="17" t="e">
        <f>F58*100/$F$60</f>
        <v>#DIV/0!</v>
      </c>
    </row>
    <row r="59" spans="1:8" ht="15.75" thickBot="1" x14ac:dyDescent="0.3">
      <c r="A59" s="94"/>
      <c r="B59" s="95"/>
      <c r="C59" s="95"/>
      <c r="D59" s="95"/>
      <c r="E59" s="95"/>
      <c r="F59" s="96"/>
      <c r="G59" s="97"/>
    </row>
    <row r="60" spans="1:8" ht="15.75" thickBot="1" x14ac:dyDescent="0.3">
      <c r="A60" s="84" t="s">
        <v>27</v>
      </c>
      <c r="B60" s="85"/>
      <c r="C60" s="85"/>
      <c r="D60" s="85"/>
      <c r="E60" s="85"/>
      <c r="F60" s="31">
        <f>SUM(F21,F39,F48,F58)</f>
        <v>0</v>
      </c>
      <c r="G60" s="32" t="e">
        <f>F60*100/$F$60</f>
        <v>#DIV/0!</v>
      </c>
      <c r="H60" s="70"/>
    </row>
    <row r="61" spans="1:8" x14ac:dyDescent="0.25">
      <c r="A61" s="33"/>
      <c r="B61" s="34"/>
      <c r="C61" s="34"/>
      <c r="D61" s="34"/>
      <c r="E61" s="34"/>
      <c r="F61" s="35"/>
      <c r="G61" s="36"/>
    </row>
    <row r="62" spans="1:8" x14ac:dyDescent="0.25">
      <c r="A62" s="35"/>
      <c r="B62" s="35"/>
      <c r="C62" s="35"/>
      <c r="D62" s="35"/>
      <c r="E62" s="35"/>
      <c r="F62" s="35"/>
      <c r="G62" s="36"/>
    </row>
    <row r="63" spans="1:8" x14ac:dyDescent="0.25">
      <c r="A63" s="35"/>
      <c r="B63" s="35"/>
      <c r="C63" s="35"/>
      <c r="D63" s="35"/>
      <c r="E63" s="35"/>
      <c r="F63" s="35"/>
      <c r="G63" s="36"/>
    </row>
    <row r="64" spans="1:8" x14ac:dyDescent="0.25">
      <c r="A64" s="35"/>
      <c r="B64" s="35"/>
      <c r="C64" s="35"/>
      <c r="D64" s="35"/>
      <c r="E64" s="35"/>
      <c r="F64" s="35"/>
      <c r="G64" s="36"/>
    </row>
    <row r="65" spans="1:7" x14ac:dyDescent="0.25">
      <c r="A65" s="29"/>
      <c r="B65" s="29"/>
      <c r="C65" s="29"/>
      <c r="D65" s="29"/>
      <c r="E65" s="29"/>
      <c r="F65" s="29"/>
      <c r="G65" s="29"/>
    </row>
    <row r="66" spans="1:7" x14ac:dyDescent="0.25">
      <c r="A66" s="37"/>
      <c r="B66" s="37"/>
      <c r="C66" s="37"/>
      <c r="D66" s="37"/>
      <c r="E66" s="37"/>
      <c r="F66" s="38"/>
      <c r="G66" s="29"/>
    </row>
    <row r="67" spans="1:7" x14ac:dyDescent="0.25">
      <c r="A67" s="83" t="s">
        <v>42</v>
      </c>
      <c r="B67" s="83"/>
      <c r="C67" s="83" t="s">
        <v>43</v>
      </c>
      <c r="D67" s="83"/>
      <c r="E67" s="83"/>
      <c r="F67" s="83"/>
      <c r="G67" s="29"/>
    </row>
    <row r="68" spans="1:7" x14ac:dyDescent="0.25">
      <c r="A68" s="83"/>
      <c r="B68" s="83"/>
      <c r="C68" s="83"/>
      <c r="D68" s="83"/>
      <c r="E68" s="83"/>
      <c r="F68" s="83"/>
      <c r="G68" s="29"/>
    </row>
    <row r="69" spans="1:7" x14ac:dyDescent="0.25">
      <c r="A69" s="83"/>
      <c r="B69" s="83"/>
      <c r="C69" s="83"/>
      <c r="D69" s="83"/>
      <c r="E69" s="83"/>
      <c r="F69" s="83"/>
      <c r="G69" s="29"/>
    </row>
    <row r="70" spans="1:7" ht="15.75" customHeight="1" x14ac:dyDescent="0.25">
      <c r="A70" s="29"/>
      <c r="B70" s="29"/>
      <c r="C70" s="29"/>
      <c r="D70" s="29"/>
      <c r="E70" s="29"/>
      <c r="F70" s="29"/>
      <c r="G70" s="29"/>
    </row>
    <row r="71" spans="1:7" ht="15.75" customHeight="1" x14ac:dyDescent="0.25">
      <c r="A71" s="29"/>
      <c r="B71" s="29"/>
      <c r="C71" s="29"/>
      <c r="D71" s="29"/>
      <c r="E71" s="39"/>
      <c r="F71" s="29"/>
      <c r="G71" s="29"/>
    </row>
    <row r="72" spans="1:7" x14ac:dyDescent="0.25">
      <c r="A72" s="29"/>
      <c r="B72" s="29"/>
      <c r="C72" s="29"/>
      <c r="D72" s="29"/>
      <c r="E72" s="29"/>
      <c r="F72" s="29"/>
      <c r="G72" s="29"/>
    </row>
    <row r="73" spans="1:7" x14ac:dyDescent="0.25">
      <c r="A73" s="29"/>
      <c r="B73" s="29"/>
      <c r="C73" s="29"/>
      <c r="D73" s="29"/>
      <c r="E73" s="29"/>
      <c r="F73" s="29"/>
      <c r="G73" s="29"/>
    </row>
    <row r="74" spans="1:7" x14ac:dyDescent="0.25">
      <c r="A74" s="29"/>
      <c r="B74" s="29"/>
      <c r="C74" s="29"/>
      <c r="D74" s="29"/>
      <c r="E74" s="29"/>
      <c r="F74" s="29"/>
      <c r="G74" s="29"/>
    </row>
    <row r="75" spans="1:7" x14ac:dyDescent="0.25">
      <c r="A75" s="29"/>
      <c r="B75" s="29"/>
      <c r="C75" s="29"/>
      <c r="D75" s="29"/>
      <c r="E75" s="29"/>
      <c r="F75" s="29"/>
      <c r="G75" s="29"/>
    </row>
    <row r="76" spans="1:7" x14ac:dyDescent="0.25">
      <c r="A76" s="29"/>
      <c r="B76" s="29"/>
      <c r="C76" s="29"/>
      <c r="D76" s="29"/>
      <c r="E76" s="29"/>
      <c r="F76" s="29"/>
      <c r="G76" s="29"/>
    </row>
    <row r="77" spans="1:7" x14ac:dyDescent="0.25">
      <c r="A77" s="29"/>
      <c r="B77" s="29"/>
      <c r="C77" s="29"/>
      <c r="D77" s="29"/>
      <c r="E77" s="29"/>
      <c r="F77" s="29"/>
      <c r="G77" s="29"/>
    </row>
    <row r="78" spans="1:7" x14ac:dyDescent="0.25">
      <c r="A78" s="29"/>
      <c r="B78" s="29"/>
      <c r="C78" s="29"/>
      <c r="D78" s="29"/>
      <c r="E78" s="29"/>
      <c r="F78" s="29"/>
      <c r="G78" s="29"/>
    </row>
    <row r="79" spans="1:7" x14ac:dyDescent="0.25">
      <c r="A79" s="29"/>
      <c r="B79" s="29"/>
      <c r="C79" s="29"/>
      <c r="D79" s="29"/>
      <c r="E79" s="29"/>
      <c r="F79" s="29"/>
      <c r="G79" s="29"/>
    </row>
    <row r="80" spans="1:7" x14ac:dyDescent="0.25">
      <c r="A80" s="29"/>
      <c r="B80" s="29"/>
      <c r="C80" s="29"/>
      <c r="D80" s="29"/>
      <c r="E80" s="29"/>
      <c r="F80" s="29"/>
      <c r="G80" s="29"/>
    </row>
    <row r="81" spans="1:7" x14ac:dyDescent="0.25">
      <c r="A81" s="29"/>
      <c r="B81" s="29"/>
      <c r="C81" s="29"/>
      <c r="D81" s="29"/>
      <c r="E81" s="29"/>
      <c r="F81" s="29"/>
      <c r="G81" s="29"/>
    </row>
  </sheetData>
  <mergeCells count="26">
    <mergeCell ref="B5:G5"/>
    <mergeCell ref="A2:G2"/>
    <mergeCell ref="B6:G6"/>
    <mergeCell ref="B7:G7"/>
    <mergeCell ref="B8:G8"/>
    <mergeCell ref="A1:G1"/>
    <mergeCell ref="B39:E39"/>
    <mergeCell ref="B41:G41"/>
    <mergeCell ref="B23:G23"/>
    <mergeCell ref="A67:B67"/>
    <mergeCell ref="C67:F67"/>
    <mergeCell ref="B50:G50"/>
    <mergeCell ref="B58:E58"/>
    <mergeCell ref="A59:G59"/>
    <mergeCell ref="A40:G40"/>
    <mergeCell ref="A9:G9"/>
    <mergeCell ref="B21:E21"/>
    <mergeCell ref="B48:E48"/>
    <mergeCell ref="A49:G49"/>
    <mergeCell ref="A22:G22"/>
    <mergeCell ref="B11:G11"/>
    <mergeCell ref="A68:B68"/>
    <mergeCell ref="A69:B69"/>
    <mergeCell ref="C68:F68"/>
    <mergeCell ref="C69:F69"/>
    <mergeCell ref="A60:E60"/>
  </mergeCells>
  <pageMargins left="0.51181102362204722" right="0.51181102362204722" top="0.78740157480314965" bottom="0.78740157480314965" header="0.31496062992125984" footer="0.31496062992125984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topLeftCell="J1" zoomScaleNormal="100" workbookViewId="0">
      <selection activeCell="Y13" sqref="Y13"/>
    </sheetView>
  </sheetViews>
  <sheetFormatPr defaultRowHeight="15" x14ac:dyDescent="0.25"/>
  <cols>
    <col min="1" max="1" width="13.140625" customWidth="1"/>
    <col min="3" max="3" width="14.7109375" customWidth="1"/>
    <col min="4" max="4" width="14.28515625" customWidth="1"/>
    <col min="5" max="5" width="11.7109375" bestFit="1" customWidth="1"/>
    <col min="6" max="6" width="10.85546875" customWidth="1"/>
    <col min="7" max="7" width="10.42578125" customWidth="1"/>
    <col min="8" max="24" width="10.28515625" customWidth="1"/>
    <col min="25" max="25" width="11.7109375" bestFit="1" customWidth="1"/>
    <col min="27" max="27" width="10.140625" bestFit="1" customWidth="1"/>
  </cols>
  <sheetData>
    <row r="1" spans="1:27" ht="15" customHeight="1" x14ac:dyDescent="0.25">
      <c r="A1" s="152" t="s">
        <v>13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4"/>
    </row>
    <row r="2" spans="1:27" ht="15" customHeight="1" x14ac:dyDescent="0.25">
      <c r="A2" s="155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7"/>
    </row>
    <row r="3" spans="1:27" ht="8.25" customHeight="1" x14ac:dyDescent="0.25">
      <c r="A3" s="158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60"/>
    </row>
    <row r="4" spans="1:27" ht="15" customHeight="1" x14ac:dyDescent="0.25">
      <c r="A4" s="81" t="s">
        <v>23</v>
      </c>
      <c r="B4" s="169" t="str">
        <f>Orçamento!B5</f>
        <v>CONTRATAÇÃO DE OBRA DE CONSTRUÇÃO DO CONTORNO VIÁRIO DA SC-447 EM MORRO GRANDE – SEGUNDA ETAPA.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70"/>
    </row>
    <row r="5" spans="1:27" ht="14.25" customHeight="1" x14ac:dyDescent="0.25">
      <c r="A5" s="82" t="s">
        <v>1</v>
      </c>
      <c r="B5" s="169" t="str">
        <f>Orçamento!B6</f>
        <v>RODOVIA MUNICIPAL ‐ CONTORNO VIARIO ‐ CENTRO DE MORRO GRANDE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70"/>
    </row>
    <row r="6" spans="1:27" x14ac:dyDescent="0.25">
      <c r="A6" s="75" t="s">
        <v>2</v>
      </c>
      <c r="B6" s="162">
        <f>Orçamento!B7</f>
        <v>0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3"/>
    </row>
    <row r="7" spans="1:27" x14ac:dyDescent="0.25">
      <c r="A7" s="76" t="s">
        <v>3</v>
      </c>
      <c r="B7" s="164">
        <f>Orçamento!B8</f>
        <v>0.25559999999999999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5"/>
    </row>
    <row r="8" spans="1:27" x14ac:dyDescent="0.25">
      <c r="A8" s="166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8"/>
    </row>
    <row r="9" spans="1:27" x14ac:dyDescent="0.25">
      <c r="A9" s="134" t="s">
        <v>14</v>
      </c>
      <c r="B9" s="134" t="s">
        <v>15</v>
      </c>
      <c r="C9" s="134"/>
      <c r="D9" s="134"/>
      <c r="E9" s="171" t="s">
        <v>16</v>
      </c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3"/>
      <c r="Y9" s="134" t="s">
        <v>17</v>
      </c>
      <c r="Z9" s="134"/>
    </row>
    <row r="10" spans="1:27" x14ac:dyDescent="0.25">
      <c r="A10" s="134"/>
      <c r="B10" s="134"/>
      <c r="C10" s="134"/>
      <c r="D10" s="134"/>
      <c r="E10" s="161" t="s">
        <v>18</v>
      </c>
      <c r="F10" s="161"/>
      <c r="G10" s="161" t="s">
        <v>19</v>
      </c>
      <c r="H10" s="161"/>
      <c r="I10" s="161" t="s">
        <v>116</v>
      </c>
      <c r="J10" s="161"/>
      <c r="K10" s="161" t="s">
        <v>117</v>
      </c>
      <c r="L10" s="161"/>
      <c r="M10" s="161" t="s">
        <v>118</v>
      </c>
      <c r="N10" s="161"/>
      <c r="O10" s="161" t="s">
        <v>119</v>
      </c>
      <c r="P10" s="161"/>
      <c r="Q10" s="161" t="s">
        <v>120</v>
      </c>
      <c r="R10" s="161"/>
      <c r="S10" s="161" t="s">
        <v>121</v>
      </c>
      <c r="T10" s="161"/>
      <c r="U10" s="161" t="s">
        <v>122</v>
      </c>
      <c r="V10" s="161"/>
      <c r="W10" s="161" t="s">
        <v>123</v>
      </c>
      <c r="X10" s="161"/>
      <c r="Y10" s="134"/>
      <c r="Z10" s="134"/>
    </row>
    <row r="11" spans="1:27" ht="15.75" thickBot="1" x14ac:dyDescent="0.3">
      <c r="A11" s="134"/>
      <c r="B11" s="134"/>
      <c r="C11" s="134"/>
      <c r="D11" s="134"/>
      <c r="E11" s="20" t="s">
        <v>20</v>
      </c>
      <c r="F11" s="20" t="s">
        <v>21</v>
      </c>
      <c r="G11" s="19" t="s">
        <v>20</v>
      </c>
      <c r="H11" s="19" t="s">
        <v>21</v>
      </c>
      <c r="I11" s="20" t="s">
        <v>20</v>
      </c>
      <c r="J11" s="20" t="s">
        <v>21</v>
      </c>
      <c r="K11" s="19" t="s">
        <v>20</v>
      </c>
      <c r="L11" s="19" t="s">
        <v>21</v>
      </c>
      <c r="M11" s="20" t="s">
        <v>20</v>
      </c>
      <c r="N11" s="20" t="s">
        <v>21</v>
      </c>
      <c r="O11" s="19" t="s">
        <v>20</v>
      </c>
      <c r="P11" s="19" t="s">
        <v>21</v>
      </c>
      <c r="Q11" s="20" t="s">
        <v>20</v>
      </c>
      <c r="R11" s="20" t="s">
        <v>21</v>
      </c>
      <c r="S11" s="19" t="s">
        <v>20</v>
      </c>
      <c r="T11" s="19" t="s">
        <v>21</v>
      </c>
      <c r="U11" s="20" t="s">
        <v>20</v>
      </c>
      <c r="V11" s="20" t="s">
        <v>21</v>
      </c>
      <c r="W11" s="19" t="s">
        <v>20</v>
      </c>
      <c r="X11" s="19" t="s">
        <v>21</v>
      </c>
      <c r="Y11" s="20" t="s">
        <v>20</v>
      </c>
      <c r="Z11" s="20" t="s">
        <v>21</v>
      </c>
    </row>
    <row r="12" spans="1:27" x14ac:dyDescent="0.25">
      <c r="A12" s="7">
        <v>1</v>
      </c>
      <c r="B12" s="131" t="str">
        <f>Orçamento!B11</f>
        <v>PAVIMENTAÇÃO</v>
      </c>
      <c r="C12" s="131"/>
      <c r="D12" s="132"/>
      <c r="E12" s="3">
        <f>Y12*F12</f>
        <v>0</v>
      </c>
      <c r="F12" s="23">
        <v>0.08</v>
      </c>
      <c r="G12" s="3">
        <f>$Y$12*H12</f>
        <v>0</v>
      </c>
      <c r="H12" s="21">
        <v>0.08</v>
      </c>
      <c r="I12" s="3">
        <f>$Y$12*J12</f>
        <v>0</v>
      </c>
      <c r="J12" s="23">
        <v>0.1</v>
      </c>
      <c r="K12" s="3">
        <f>$Y$12*L12</f>
        <v>0</v>
      </c>
      <c r="L12" s="21">
        <v>0.1</v>
      </c>
      <c r="M12" s="3">
        <f>$Y$12*N12</f>
        <v>0</v>
      </c>
      <c r="N12" s="23">
        <v>0.12</v>
      </c>
      <c r="O12" s="3">
        <f>$Y$12*P12</f>
        <v>0</v>
      </c>
      <c r="P12" s="21">
        <v>0.12</v>
      </c>
      <c r="Q12" s="3">
        <f>$Y$12*R12</f>
        <v>0</v>
      </c>
      <c r="R12" s="23">
        <v>0.12</v>
      </c>
      <c r="S12" s="3">
        <f>$Y$12*T12</f>
        <v>0</v>
      </c>
      <c r="T12" s="21">
        <v>0.12</v>
      </c>
      <c r="U12" s="3">
        <f>$Y$12*V12</f>
        <v>0</v>
      </c>
      <c r="V12" s="23">
        <v>0.12</v>
      </c>
      <c r="W12" s="3">
        <f>$Y$12*X12</f>
        <v>0</v>
      </c>
      <c r="X12" s="21">
        <v>0.04</v>
      </c>
      <c r="Y12" s="3">
        <f>Orçamento!F21</f>
        <v>0</v>
      </c>
      <c r="Z12" s="71" t="e">
        <f>Y12*$Z$16/$Y$16</f>
        <v>#DIV/0!</v>
      </c>
    </row>
    <row r="13" spans="1:27" x14ac:dyDescent="0.25">
      <c r="A13" s="7">
        <v>2</v>
      </c>
      <c r="B13" s="131" t="str">
        <f>Orçamento!B23</f>
        <v>DRENAGEM</v>
      </c>
      <c r="C13" s="131"/>
      <c r="D13" s="132"/>
      <c r="E13" s="4">
        <f>$Y$13*F13</f>
        <v>0</v>
      </c>
      <c r="F13" s="24">
        <v>0.2</v>
      </c>
      <c r="G13" s="4">
        <f>$Y$13*H13</f>
        <v>0</v>
      </c>
      <c r="H13" s="22">
        <v>0.2</v>
      </c>
      <c r="I13" s="4">
        <f>$Y$13*J13</f>
        <v>0</v>
      </c>
      <c r="J13" s="24">
        <v>0.2</v>
      </c>
      <c r="K13" s="4">
        <f>$Y$13*L13</f>
        <v>0</v>
      </c>
      <c r="L13" s="22">
        <v>0.2</v>
      </c>
      <c r="M13" s="4">
        <f>$Y$13*N13</f>
        <v>0</v>
      </c>
      <c r="N13" s="24">
        <v>0.2</v>
      </c>
      <c r="O13" s="4">
        <f t="shared" ref="O13" si="0">AG13*P13</f>
        <v>0</v>
      </c>
      <c r="P13" s="22">
        <v>0</v>
      </c>
      <c r="Q13" s="4">
        <f t="shared" ref="Q13" si="1">AK13*R13</f>
        <v>0</v>
      </c>
      <c r="R13" s="24">
        <v>0</v>
      </c>
      <c r="S13" s="4">
        <f t="shared" ref="S13" si="2">AK13*T13</f>
        <v>0</v>
      </c>
      <c r="T13" s="22">
        <v>0</v>
      </c>
      <c r="U13" s="4">
        <f t="shared" ref="U13" si="3">AO13*V13</f>
        <v>0</v>
      </c>
      <c r="V13" s="24">
        <v>0</v>
      </c>
      <c r="W13" s="4">
        <f t="shared" ref="W13" si="4">AO13*X13</f>
        <v>0</v>
      </c>
      <c r="X13" s="22">
        <v>0</v>
      </c>
      <c r="Y13" s="4">
        <f>Orçamento!F39</f>
        <v>0</v>
      </c>
      <c r="Z13" s="72" t="e">
        <f t="shared" ref="Z13:Z15" si="5">Y13*$Z$16/$Y$16</f>
        <v>#DIV/0!</v>
      </c>
      <c r="AA13" s="1"/>
    </row>
    <row r="14" spans="1:27" x14ac:dyDescent="0.25">
      <c r="A14" s="7">
        <v>3</v>
      </c>
      <c r="B14" s="131" t="str">
        <f>Orçamento!B41</f>
        <v>PASSEIO COM ACESSIBILIDADE</v>
      </c>
      <c r="C14" s="131"/>
      <c r="D14" s="132"/>
      <c r="E14" s="4">
        <f>$Y$14*F14</f>
        <v>0</v>
      </c>
      <c r="F14" s="25">
        <v>0</v>
      </c>
      <c r="G14" s="4">
        <f>$Y$14*H14</f>
        <v>0</v>
      </c>
      <c r="H14" s="22">
        <v>0</v>
      </c>
      <c r="I14" s="4">
        <f>$Y$14*J14</f>
        <v>0</v>
      </c>
      <c r="J14" s="25">
        <v>0</v>
      </c>
      <c r="K14" s="4">
        <f>$Y$14*L14</f>
        <v>0</v>
      </c>
      <c r="L14" s="22">
        <v>0</v>
      </c>
      <c r="M14" s="4">
        <f>$Y$14*N14</f>
        <v>0</v>
      </c>
      <c r="N14" s="25">
        <v>0</v>
      </c>
      <c r="O14" s="4">
        <f>$Y$14*P14</f>
        <v>0</v>
      </c>
      <c r="P14" s="22">
        <v>0.2</v>
      </c>
      <c r="Q14" s="4">
        <f>$Y$14*R14</f>
        <v>0</v>
      </c>
      <c r="R14" s="25">
        <v>0.2</v>
      </c>
      <c r="S14" s="4">
        <f>$Y$14*T14</f>
        <v>0</v>
      </c>
      <c r="T14" s="22">
        <v>0.2</v>
      </c>
      <c r="U14" s="4">
        <f>$Y$14*V14</f>
        <v>0</v>
      </c>
      <c r="V14" s="25">
        <v>0.2</v>
      </c>
      <c r="W14" s="4">
        <f>$Y$14*X14</f>
        <v>0</v>
      </c>
      <c r="X14" s="22">
        <v>0.2</v>
      </c>
      <c r="Y14" s="4">
        <f>Orçamento!F48</f>
        <v>0</v>
      </c>
      <c r="Z14" s="72" t="e">
        <f t="shared" si="5"/>
        <v>#DIV/0!</v>
      </c>
      <c r="AA14" s="1"/>
    </row>
    <row r="15" spans="1:27" ht="15.75" thickBot="1" x14ac:dyDescent="0.3">
      <c r="A15" s="7">
        <v>4</v>
      </c>
      <c r="B15" s="131" t="str">
        <f>Orçamento!B50</f>
        <v>SINALIZAÇÃO</v>
      </c>
      <c r="C15" s="131"/>
      <c r="D15" s="132"/>
      <c r="E15" s="4">
        <f>$Y$15*F15</f>
        <v>0</v>
      </c>
      <c r="F15" s="25">
        <v>0</v>
      </c>
      <c r="G15" s="4">
        <f>$Y$15*H15</f>
        <v>0</v>
      </c>
      <c r="H15" s="22">
        <v>0</v>
      </c>
      <c r="I15" s="4">
        <f>$Y$15*J15</f>
        <v>0</v>
      </c>
      <c r="J15" s="25">
        <v>0</v>
      </c>
      <c r="K15" s="4">
        <f>$Y$15*L15</f>
        <v>0</v>
      </c>
      <c r="L15" s="22">
        <v>0</v>
      </c>
      <c r="M15" s="4">
        <f>$Y$15*N15</f>
        <v>0</v>
      </c>
      <c r="N15" s="25">
        <v>0</v>
      </c>
      <c r="O15" s="4">
        <f>$Y$15*P15</f>
        <v>0</v>
      </c>
      <c r="P15" s="22">
        <v>0</v>
      </c>
      <c r="Q15" s="4">
        <f>$Y$15*R15</f>
        <v>0</v>
      </c>
      <c r="R15" s="25">
        <v>0</v>
      </c>
      <c r="S15" s="4">
        <f>$Y$15*T15</f>
        <v>0</v>
      </c>
      <c r="T15" s="22">
        <v>0</v>
      </c>
      <c r="U15" s="4">
        <f>$Y$15*V15</f>
        <v>0</v>
      </c>
      <c r="V15" s="25">
        <v>0</v>
      </c>
      <c r="W15" s="4">
        <f>$Y$15*X15</f>
        <v>0</v>
      </c>
      <c r="X15" s="22">
        <v>1</v>
      </c>
      <c r="Y15" s="73">
        <f>Orçamento!F58</f>
        <v>0</v>
      </c>
      <c r="Z15" s="72" t="e">
        <f t="shared" si="5"/>
        <v>#DIV/0!</v>
      </c>
      <c r="AA15" s="1"/>
    </row>
    <row r="16" spans="1:27" ht="15.75" thickBot="1" x14ac:dyDescent="0.3">
      <c r="A16" s="147"/>
      <c r="B16" s="144" t="s">
        <v>29</v>
      </c>
      <c r="C16" s="145"/>
      <c r="D16" s="146"/>
      <c r="E16" s="129">
        <f>SUM(E12:E15)</f>
        <v>0</v>
      </c>
      <c r="F16" s="130"/>
      <c r="G16" s="121">
        <f>SUM(G12:G15)</f>
        <v>0</v>
      </c>
      <c r="H16" s="122"/>
      <c r="I16" s="129">
        <f>SUM(I12:I15)</f>
        <v>0</v>
      </c>
      <c r="J16" s="130"/>
      <c r="K16" s="121">
        <f>SUM(K12:K15)</f>
        <v>0</v>
      </c>
      <c r="L16" s="122"/>
      <c r="M16" s="129">
        <f>SUM(M12:M15)</f>
        <v>0</v>
      </c>
      <c r="N16" s="130"/>
      <c r="O16" s="121">
        <f>SUM(O12:O15)</f>
        <v>0</v>
      </c>
      <c r="P16" s="122"/>
      <c r="Q16" s="129">
        <f>SUM(Q12:Q15)</f>
        <v>0</v>
      </c>
      <c r="R16" s="130"/>
      <c r="S16" s="121">
        <f>SUM(S12:S15)</f>
        <v>0</v>
      </c>
      <c r="T16" s="122"/>
      <c r="U16" s="129">
        <f>SUM(U12:U15)</f>
        <v>0</v>
      </c>
      <c r="V16" s="130"/>
      <c r="W16" s="121">
        <f>SUM(W12:W15)</f>
        <v>0</v>
      </c>
      <c r="X16" s="122"/>
      <c r="Y16" s="74">
        <f>SUM(Y12:Y15)</f>
        <v>0</v>
      </c>
      <c r="Z16" s="74">
        <v>100</v>
      </c>
      <c r="AA16" s="1"/>
    </row>
    <row r="17" spans="1:26" x14ac:dyDescent="0.25">
      <c r="A17" s="148"/>
      <c r="B17" s="135" t="s">
        <v>30</v>
      </c>
      <c r="C17" s="136"/>
      <c r="D17" s="137"/>
      <c r="E17" s="150">
        <f>E16</f>
        <v>0</v>
      </c>
      <c r="F17" s="151"/>
      <c r="G17" s="123">
        <f>E17+G16</f>
        <v>0</v>
      </c>
      <c r="H17" s="124"/>
      <c r="I17" s="123">
        <f>G17+I16</f>
        <v>0</v>
      </c>
      <c r="J17" s="124"/>
      <c r="K17" s="123">
        <f>I17+K16</f>
        <v>0</v>
      </c>
      <c r="L17" s="124"/>
      <c r="M17" s="123">
        <f>K17+M16</f>
        <v>0</v>
      </c>
      <c r="N17" s="124"/>
      <c r="O17" s="123">
        <f>M17+O16</f>
        <v>0</v>
      </c>
      <c r="P17" s="124"/>
      <c r="Q17" s="123">
        <f>O17+Q16</f>
        <v>0</v>
      </c>
      <c r="R17" s="124"/>
      <c r="S17" s="123">
        <f>Q17+S16</f>
        <v>0</v>
      </c>
      <c r="T17" s="124"/>
      <c r="U17" s="123">
        <f>S17+U16</f>
        <v>0</v>
      </c>
      <c r="V17" s="124"/>
      <c r="W17" s="123">
        <f>U17+W16</f>
        <v>0</v>
      </c>
      <c r="X17" s="124"/>
      <c r="Y17" s="116"/>
      <c r="Z17" s="117"/>
    </row>
    <row r="18" spans="1:26" x14ac:dyDescent="0.25">
      <c r="A18" s="148"/>
      <c r="B18" s="138" t="s">
        <v>31</v>
      </c>
      <c r="C18" s="139"/>
      <c r="D18" s="140"/>
      <c r="E18" s="125" t="e">
        <f>E16*100/$Y$16</f>
        <v>#DIV/0!</v>
      </c>
      <c r="F18" s="126"/>
      <c r="G18" s="125" t="e">
        <f>G16*100/$Y$16</f>
        <v>#DIV/0!</v>
      </c>
      <c r="H18" s="126"/>
      <c r="I18" s="125" t="e">
        <f>I16*100/$Y$16</f>
        <v>#DIV/0!</v>
      </c>
      <c r="J18" s="126"/>
      <c r="K18" s="125" t="e">
        <f>K16*100/$Y$16</f>
        <v>#DIV/0!</v>
      </c>
      <c r="L18" s="126"/>
      <c r="M18" s="125" t="e">
        <f>M16*100/$Y$16</f>
        <v>#DIV/0!</v>
      </c>
      <c r="N18" s="126"/>
      <c r="O18" s="125" t="e">
        <f>O16*100/$Y$16</f>
        <v>#DIV/0!</v>
      </c>
      <c r="P18" s="126"/>
      <c r="Q18" s="125" t="e">
        <f>Q16*100/$Y$16</f>
        <v>#DIV/0!</v>
      </c>
      <c r="R18" s="126"/>
      <c r="S18" s="125" t="e">
        <f>S16*100/$Y$16</f>
        <v>#DIV/0!</v>
      </c>
      <c r="T18" s="126"/>
      <c r="U18" s="125" t="e">
        <f>U16*100/$Y$16</f>
        <v>#DIV/0!</v>
      </c>
      <c r="V18" s="126"/>
      <c r="W18" s="125" t="e">
        <f>W16*100/$Y$16</f>
        <v>#DIV/0!</v>
      </c>
      <c r="X18" s="126"/>
      <c r="Y18" s="116"/>
      <c r="Z18" s="117"/>
    </row>
    <row r="19" spans="1:26" ht="15.75" thickBot="1" x14ac:dyDescent="0.3">
      <c r="A19" s="149"/>
      <c r="B19" s="141" t="s">
        <v>22</v>
      </c>
      <c r="C19" s="142"/>
      <c r="D19" s="143"/>
      <c r="E19" s="119" t="e">
        <f>E17*100/$Y$16</f>
        <v>#DIV/0!</v>
      </c>
      <c r="F19" s="120"/>
      <c r="G19" s="127" t="e">
        <f>SUM(E19+G18)</f>
        <v>#DIV/0!</v>
      </c>
      <c r="H19" s="128"/>
      <c r="I19" s="127" t="e">
        <f>SUM(G19+I18)</f>
        <v>#DIV/0!</v>
      </c>
      <c r="J19" s="128"/>
      <c r="K19" s="127" t="e">
        <f>SUM(I19+K18)</f>
        <v>#DIV/0!</v>
      </c>
      <c r="L19" s="128"/>
      <c r="M19" s="127" t="e">
        <f>SUM(K19+M18)</f>
        <v>#DIV/0!</v>
      </c>
      <c r="N19" s="128"/>
      <c r="O19" s="127" t="e">
        <f>SUM(M19+O18)</f>
        <v>#DIV/0!</v>
      </c>
      <c r="P19" s="128"/>
      <c r="Q19" s="127" t="e">
        <f>SUM(O19+Q18)</f>
        <v>#DIV/0!</v>
      </c>
      <c r="R19" s="128"/>
      <c r="S19" s="127" t="e">
        <f>SUM(Q19+S18)</f>
        <v>#DIV/0!</v>
      </c>
      <c r="T19" s="128"/>
      <c r="U19" s="127" t="e">
        <f>SUM(S19+U18)</f>
        <v>#DIV/0!</v>
      </c>
      <c r="V19" s="128"/>
      <c r="W19" s="127" t="e">
        <f>SUM(U19+W18)</f>
        <v>#DIV/0!</v>
      </c>
      <c r="X19" s="128"/>
      <c r="Y19" s="98"/>
      <c r="Z19" s="118"/>
    </row>
    <row r="23" spans="1:26" x14ac:dyDescent="0.25">
      <c r="A23" s="5"/>
      <c r="B23" s="5"/>
      <c r="C23" s="5"/>
      <c r="D23" s="5"/>
      <c r="E23" s="5"/>
      <c r="F23" s="5"/>
      <c r="G23" s="5"/>
    </row>
    <row r="24" spans="1:26" x14ac:dyDescent="0.25">
      <c r="A24" s="6" t="s">
        <v>42</v>
      </c>
      <c r="B24" s="6"/>
      <c r="C24" s="6"/>
      <c r="E24" s="6"/>
      <c r="F24" s="6" t="s">
        <v>43</v>
      </c>
    </row>
    <row r="25" spans="1:26" x14ac:dyDescent="0.25">
      <c r="A25" s="133"/>
      <c r="B25" s="133"/>
      <c r="C25" s="133"/>
      <c r="D25" s="133"/>
      <c r="F25" s="133"/>
      <c r="G25" s="133"/>
      <c r="H25" s="133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spans="1:26" x14ac:dyDescent="0.25">
      <c r="A26" s="133"/>
      <c r="B26" s="133"/>
      <c r="C26" s="133"/>
      <c r="D26" s="133"/>
      <c r="F26" s="133"/>
      <c r="G26" s="133"/>
      <c r="H26" s="133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</sheetData>
  <mergeCells count="74">
    <mergeCell ref="U10:V10"/>
    <mergeCell ref="W10:X10"/>
    <mergeCell ref="S19:T19"/>
    <mergeCell ref="U19:V19"/>
    <mergeCell ref="W19:X19"/>
    <mergeCell ref="I19:J19"/>
    <mergeCell ref="K19:L19"/>
    <mergeCell ref="M19:N19"/>
    <mergeCell ref="O19:P19"/>
    <mergeCell ref="Q19:R19"/>
    <mergeCell ref="W17:X17"/>
    <mergeCell ref="I18:J18"/>
    <mergeCell ref="K18:L18"/>
    <mergeCell ref="M18:N18"/>
    <mergeCell ref="O18:P18"/>
    <mergeCell ref="Q18:R18"/>
    <mergeCell ref="S18:T18"/>
    <mergeCell ref="U18:V18"/>
    <mergeCell ref="W18:X18"/>
    <mergeCell ref="M17:N17"/>
    <mergeCell ref="O17:P17"/>
    <mergeCell ref="Q17:R17"/>
    <mergeCell ref="S17:T17"/>
    <mergeCell ref="U17:V17"/>
    <mergeCell ref="A1:Z3"/>
    <mergeCell ref="Y9:Z10"/>
    <mergeCell ref="E10:F10"/>
    <mergeCell ref="G10:H10"/>
    <mergeCell ref="B6:Z6"/>
    <mergeCell ref="B7:Z7"/>
    <mergeCell ref="A8:Z8"/>
    <mergeCell ref="B4:Z4"/>
    <mergeCell ref="B5:Z5"/>
    <mergeCell ref="I10:J10"/>
    <mergeCell ref="K10:L10"/>
    <mergeCell ref="M10:N10"/>
    <mergeCell ref="O10:P10"/>
    <mergeCell ref="E9:X9"/>
    <mergeCell ref="Q10:R10"/>
    <mergeCell ref="S10:T10"/>
    <mergeCell ref="A26:D26"/>
    <mergeCell ref="F25:H25"/>
    <mergeCell ref="F26:H26"/>
    <mergeCell ref="B15:D15"/>
    <mergeCell ref="B17:D17"/>
    <mergeCell ref="B18:D18"/>
    <mergeCell ref="B19:D19"/>
    <mergeCell ref="B16:D16"/>
    <mergeCell ref="A16:A19"/>
    <mergeCell ref="E16:F16"/>
    <mergeCell ref="E17:F17"/>
    <mergeCell ref="E18:F18"/>
    <mergeCell ref="B14:D14"/>
    <mergeCell ref="B12:D12"/>
    <mergeCell ref="A25:D25"/>
    <mergeCell ref="B13:D13"/>
    <mergeCell ref="A9:A11"/>
    <mergeCell ref="B9:D11"/>
    <mergeCell ref="Y17:Z19"/>
    <mergeCell ref="E19:F19"/>
    <mergeCell ref="G16:H16"/>
    <mergeCell ref="G17:H17"/>
    <mergeCell ref="G18:H18"/>
    <mergeCell ref="G19:H19"/>
    <mergeCell ref="I16:J16"/>
    <mergeCell ref="K16:L16"/>
    <mergeCell ref="M16:N16"/>
    <mergeCell ref="O16:P16"/>
    <mergeCell ref="Q16:R16"/>
    <mergeCell ref="S16:T16"/>
    <mergeCell ref="U16:V16"/>
    <mergeCell ref="W16:X16"/>
    <mergeCell ref="I17:J17"/>
    <mergeCell ref="K17:L17"/>
  </mergeCells>
  <pageMargins left="0.78740157480314965" right="0.51181102362204722" top="0.78740157480314965" bottom="0.78740157480314965" header="0.31496062992125984" footer="0.31496062992125984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Cronograma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 do Windows</cp:lastModifiedBy>
  <cp:lastPrinted>2017-03-29T13:33:47Z</cp:lastPrinted>
  <dcterms:created xsi:type="dcterms:W3CDTF">2015-12-07T12:00:04Z</dcterms:created>
  <dcterms:modified xsi:type="dcterms:W3CDTF">2018-11-13T11:29:19Z</dcterms:modified>
</cp:coreProperties>
</file>