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Editais\Editais 2018\Prefeitura\Processo nº 24-2018 - Ponte de Concreto - Tres Barras\"/>
    </mc:Choice>
  </mc:AlternateContent>
  <bookViews>
    <workbookView xWindow="0" yWindow="0" windowWidth="20490" windowHeight="7755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F48" i="1"/>
  <c r="F54" i="1"/>
  <c r="F11" i="1"/>
  <c r="B15" i="2" l="1"/>
  <c r="B14" i="2"/>
  <c r="B13" i="2"/>
  <c r="B11" i="2"/>
  <c r="B12" i="2"/>
  <c r="B10" i="2"/>
  <c r="F53" i="1"/>
  <c r="F52" i="1"/>
  <c r="F44" i="1"/>
  <c r="F45" i="1"/>
  <c r="F46" i="1"/>
  <c r="F47" i="1"/>
  <c r="F43" i="1"/>
  <c r="F37" i="1"/>
  <c r="F38" i="1"/>
  <c r="F36" i="1"/>
  <c r="F40" i="1" s="1"/>
  <c r="F26" i="1"/>
  <c r="F27" i="1"/>
  <c r="F28" i="1"/>
  <c r="F29" i="1"/>
  <c r="F30" i="1"/>
  <c r="F31" i="1"/>
  <c r="F32" i="1"/>
  <c r="F25" i="1"/>
  <c r="F33" i="1" s="1"/>
  <c r="F18" i="1"/>
  <c r="F19" i="1"/>
  <c r="F20" i="1"/>
  <c r="F21" i="1"/>
  <c r="F12" i="1"/>
  <c r="F13" i="1"/>
  <c r="F14" i="1"/>
  <c r="F55" i="1" l="1"/>
  <c r="K15" i="2" s="1"/>
  <c r="F22" i="1"/>
  <c r="G11" i="2" s="1"/>
  <c r="F49" i="1"/>
  <c r="K14" i="2" s="1"/>
  <c r="I15" i="2"/>
  <c r="G14" i="2"/>
  <c r="K13" i="2"/>
  <c r="G13" i="2"/>
  <c r="I13" i="2"/>
  <c r="G12" i="2"/>
  <c r="C12" i="2"/>
  <c r="E12" i="2"/>
  <c r="C11" i="2"/>
  <c r="F15" i="1"/>
  <c r="E11" i="2" l="1"/>
  <c r="I14" i="2"/>
  <c r="I16" i="2" s="1"/>
  <c r="K16" i="2"/>
  <c r="F57" i="1"/>
  <c r="G15" i="1" s="1"/>
  <c r="G16" i="2"/>
  <c r="E16" i="2"/>
  <c r="C10" i="2"/>
  <c r="C16" i="2" l="1"/>
  <c r="G40" i="1"/>
  <c r="K17" i="2"/>
  <c r="F16" i="2" s="1"/>
  <c r="G48" i="1"/>
  <c r="G19" i="1"/>
  <c r="G39" i="1"/>
  <c r="B7" i="1"/>
  <c r="G57" i="1"/>
  <c r="G28" i="1"/>
  <c r="G44" i="1"/>
  <c r="G32" i="1"/>
  <c r="G55" i="1"/>
  <c r="G18" i="1"/>
  <c r="G47" i="1"/>
  <c r="G25" i="1"/>
  <c r="G46" i="1"/>
  <c r="G33" i="1"/>
  <c r="G45" i="1"/>
  <c r="G14" i="1"/>
  <c r="G13" i="1"/>
  <c r="G12" i="1"/>
  <c r="G37" i="1"/>
  <c r="G43" i="1"/>
  <c r="G49" i="1"/>
  <c r="G31" i="1"/>
  <c r="G52" i="1"/>
  <c r="G30" i="1"/>
  <c r="G54" i="1"/>
  <c r="G29" i="1"/>
  <c r="G53" i="1"/>
  <c r="G11" i="1"/>
  <c r="G27" i="1"/>
  <c r="G26" i="1"/>
  <c r="G36" i="1"/>
  <c r="G22" i="1"/>
  <c r="G38" i="1"/>
  <c r="G21" i="1"/>
  <c r="G20" i="1"/>
  <c r="L17" i="2"/>
  <c r="L16" i="2" l="1"/>
  <c r="J16" i="2"/>
  <c r="H16" i="2"/>
  <c r="D16" i="2"/>
  <c r="B5" i="2"/>
  <c r="C17" i="2"/>
  <c r="E17" i="2" l="1"/>
  <c r="D17" i="2"/>
  <c r="G17" i="2" l="1"/>
  <c r="F17" i="2"/>
  <c r="I17" i="2" l="1"/>
  <c r="J17" i="2" s="1"/>
  <c r="H17" i="2"/>
</calcChain>
</file>

<file path=xl/sharedStrings.xml><?xml version="1.0" encoding="utf-8"?>
<sst xmlns="http://schemas.openxmlformats.org/spreadsheetml/2006/main" count="150" uniqueCount="112">
  <si>
    <t xml:space="preserve">PLANILHA QUANTITATIVA E ORÇAMENTÁRIA </t>
  </si>
  <si>
    <t>RAZÃO SOCIAL:</t>
  </si>
  <si>
    <t>CNPJ:</t>
  </si>
  <si>
    <t>OBRA:</t>
  </si>
  <si>
    <t>Valor TotaI:</t>
  </si>
  <si>
    <t>Valor do BDI:</t>
  </si>
  <si>
    <t>Processo Administrativo nº 24/2018</t>
  </si>
  <si>
    <t>Edital de Tomada de Preço nº 7/2018</t>
  </si>
  <si>
    <t>ITEM</t>
  </si>
  <si>
    <t>ITENS DE SERVIÇO</t>
  </si>
  <si>
    <t>Unidade</t>
  </si>
  <si>
    <t xml:space="preserve">Quantidade </t>
  </si>
  <si>
    <t>Custo Unitário (R$)</t>
  </si>
  <si>
    <t>Custo Total (R$)</t>
  </si>
  <si>
    <t>%</t>
  </si>
  <si>
    <t>SERVIÇOS INICIAIS</t>
  </si>
  <si>
    <t>1.1</t>
  </si>
  <si>
    <t>PLACA DE OBRA EM CHAPA DE ACO GALVANIZADO</t>
  </si>
  <si>
    <t>M2</t>
  </si>
  <si>
    <t>1.2</t>
  </si>
  <si>
    <t>LOCACAO DA OBRA, COM USO DE EQUIPAMENTOS TOPOGRAFICOS, INCLUSIVE NIVELADOR</t>
  </si>
  <si>
    <t>1.3</t>
  </si>
  <si>
    <t>EXECUÇÃO DE DEPÓSITO EM CANTEIRO DE OBRA EM CHAPA DE MADEIRA COMPENSADA, NÃO INCLUSO MOBILIÁRIO.</t>
  </si>
  <si>
    <t>1.4</t>
  </si>
  <si>
    <t>ENTRADA PROVISORIA DE ENERGIA ELETRICA AEREA TRIFASICA 40A EM POSTE MADEIRA</t>
  </si>
  <si>
    <t>UN</t>
  </si>
  <si>
    <t>1.5</t>
  </si>
  <si>
    <t>TOTAL DO ITEM 1</t>
  </si>
  <si>
    <t>2.1</t>
  </si>
  <si>
    <t>CHAPA GALVANIZADA CALANDRADA PARA ENCAMISAMENTO DOS BLOCOS, ESP 4,75 MM, PESO 37,29 KG/M2, Diâmetro externo = 1,20 m (14 BLOCOS)</t>
  </si>
  <si>
    <t>kg</t>
  </si>
  <si>
    <t>2.2</t>
  </si>
  <si>
    <t>FORNECIMENTO E CRAVAÇÃO DE ESTACA METÁLICA COM TRILHOS SOLDADOS TR 45, PROFUNDIDADE MEDIA 5 METROS - 14 tubulões - 56 estacas</t>
  </si>
  <si>
    <t>m</t>
  </si>
  <si>
    <t>2.3</t>
  </si>
  <si>
    <t>ESCAVAÇÃO MANUAL CAMPO ABERTO PARA TUBULÃO - FUSTE E/OU BASE PARA TODAS AS PROFUNDIDADES (1/3 da quantidade escavada formador do tubulão)</t>
  </si>
  <si>
    <t>m³</t>
  </si>
  <si>
    <t>2.4</t>
  </si>
  <si>
    <t>ESCAVAÇÃO MECÂNICA EM VALA MATERIAL DE 2ª CATEGORIA ATÉ 2 m PROFUNDIDADE COM UTILIZAÇÃO DA ESCAVADEIRA HIDRÁULICA</t>
  </si>
  <si>
    <t>INFRAESTRUTURA</t>
  </si>
  <si>
    <t>2.5</t>
  </si>
  <si>
    <t>TOTAL DO ITEM 2</t>
  </si>
  <si>
    <t>3.1</t>
  </si>
  <si>
    <t>ENSECADEIRA DE MADEIRA COM PAREDE SIMPLES</t>
  </si>
  <si>
    <t>3.2</t>
  </si>
  <si>
    <t>FABRICAÇÃO,MONTAGEM e DESMONTAGEM DE FORMA PARA VIGA BALDRAME, MADEIRA SERRADA e= 25mm, 4 UTILIZAÇÕES</t>
  </si>
  <si>
    <t>3.3</t>
  </si>
  <si>
    <t>CONCRETO USINADO BOMBEAVEL, CLASSE DE RESISTENCIA C30 TRAÇO 1:2,1:2,5 (c/a/brita ), PREPARO MECÂNICO, INCLUSO LANÇAMENTO, ADENSAMENTO E BOMBEAMENTO</t>
  </si>
  <si>
    <t>M3</t>
  </si>
  <si>
    <t>3.4</t>
  </si>
  <si>
    <t>ARMAÇÃO DE BLOCO, VIGA BALDRAME OU UTILIZANDO AÇO CA-50   COM  DIÂMETRO 6,3 mm</t>
  </si>
  <si>
    <t>Kg</t>
  </si>
  <si>
    <t>3.5</t>
  </si>
  <si>
    <t>ARMAÇÃO DE BLOCO, VIGA BALDRAME OU SAPATA UTILIZANDO AÇO CA-50   COM  DIÂMETRO 10,0 mm</t>
  </si>
  <si>
    <t>3.6</t>
  </si>
  <si>
    <t>ARMAÇÃO DE BLOCO, VIGA BALDRAME OU SAPATA UTILIZANDO AÇO CA-50   COM  DIÂMETRO 12,50 mm</t>
  </si>
  <si>
    <t>3.7</t>
  </si>
  <si>
    <t>ARMAÇÃO DE BLOCO, VIGA BALDRAME OU SAPATA UTILIZANDO AÇO CA-50   COM  DIÂMETRO 16,00 mm</t>
  </si>
  <si>
    <t>3.8</t>
  </si>
  <si>
    <t xml:space="preserve">MOTOBOMBA TRASH (PARA ÁGUA SUJA) AUTO ESCORVANTE, MOTOR GASOLINA </t>
  </si>
  <si>
    <t>CHP</t>
  </si>
  <si>
    <t>3.9</t>
  </si>
  <si>
    <t>TOTAL DO ITEM 3</t>
  </si>
  <si>
    <t>MESO-ESTRUTURA</t>
  </si>
  <si>
    <t>4.1</t>
  </si>
  <si>
    <t>MONTAGEM E DESMONTAGEM DE FORMA DE PILARES RETANGULARES E ESTRUTURAS SIMILARES COM ÁREA MÉDIA ACIMA DE 0,25 m², PÉ DIREITO SIMPLES, CHAPA DE MADEIRA COMPENSADA RESINADA, 2 UTILIZAÇÕES.</t>
  </si>
  <si>
    <t>4.2</t>
  </si>
  <si>
    <t>4.3</t>
  </si>
  <si>
    <t>ARMAÇÃO DE PILAR OU VIGA DE UMA ESTRUTURA CONVENCIONAL DE CONCRETO ARMADO UTILIZANDO AÇO CA-50 DE 8,0 mm.</t>
  </si>
  <si>
    <t>4.4</t>
  </si>
  <si>
    <t>ARMAÇÃO DE PILAR OU VIGA DE UMA ESTRUTURA CONVENCIONAL DE CONCRETO ARMADO UTILIZANDO AÇO CA-50 DE 10,0 mm.</t>
  </si>
  <si>
    <t>4.5</t>
  </si>
  <si>
    <t>TOTAL DO ITEM 4</t>
  </si>
  <si>
    <t>SUPRA ESTRUTURA</t>
  </si>
  <si>
    <t>5.1</t>
  </si>
  <si>
    <t xml:space="preserve">ARMAÇÃO DE LAJE DE UMA ESTRUTURA CONVENCIONAL DE CONCRETO ARMADO COM AÇO CA-50 DIÂMETRO 8,0 mm </t>
  </si>
  <si>
    <t>5.2</t>
  </si>
  <si>
    <t>ARMAÇÃO DE LAJE DE UMA ESTRUTURA CONVENCIONAL DE CONCRETO ARMADO COM AÇO CA-50 DIÂMETRO 12,5 mm - MESA DA PONTE E GUARDA CORPO</t>
  </si>
  <si>
    <t>5.3</t>
  </si>
  <si>
    <t xml:space="preserve">ARMAÇÃO DE LAJE DE UMA ESTRUTURA CONVENCIONAL DE CONCRETO ARMADO COM AÇO CA-50 DIÂMETRO 16,00 mm </t>
  </si>
  <si>
    <t>5.4</t>
  </si>
  <si>
    <t>MONTAGEM E DESMONTAGEM DE FORMA DE LAJE MACIÇA COM ÁREA MAIOR QUE 0,20 m²,PÉ DIREITO SIMPLES, EM CHAPA DE MADEIRACOMPENSADA RESINADA, 4 X</t>
  </si>
  <si>
    <t>5.5</t>
  </si>
  <si>
    <t>ESCORAMENTO FORMAS ATÉ 3,30 m, COM MADEIRA DE 3A QUALIDADE, NÃO APARELHADA, APROVEITANDO TABUAS 3 X EPRUMOS 4X.</t>
  </si>
  <si>
    <t>5.6</t>
  </si>
  <si>
    <t>5.7</t>
  </si>
  <si>
    <t>TOTAL DO ITEM 5</t>
  </si>
  <si>
    <t>SERVIÇOS FINAIS</t>
  </si>
  <si>
    <t>6.1</t>
  </si>
  <si>
    <t>APLICAÇÃO MANUAL DE PINTURA COM TINTA LÁTEX ACRÍLICA NAS VIGAS DE CONTENÇÃO LATERAL, DUAS DEMÃOS (COR AMARELA).</t>
  </si>
  <si>
    <t>6.2</t>
  </si>
  <si>
    <t>PLACA DE SINALIZAÇÃO TOTALMENTE REFLETIVA</t>
  </si>
  <si>
    <t>6.3</t>
  </si>
  <si>
    <t>LIMPEZA FINAL DA OBRA</t>
  </si>
  <si>
    <t>6.4</t>
  </si>
  <si>
    <t>TOTAL DO ITEM 6</t>
  </si>
  <si>
    <t>TOTAL GERAL DA OBRA</t>
  </si>
  <si>
    <t>CONSTRUÇÃO DE UMA PONTE SOBRE O RIO MANOEL ALVES NA LOCALIDADE DE TRÊS BARRAS</t>
  </si>
  <si>
    <t>CRONOGRAMA FÍSICO FINANCEIRO</t>
  </si>
  <si>
    <t>RAZÃO SOCIAL</t>
  </si>
  <si>
    <t>Valor Total:</t>
  </si>
  <si>
    <t>CRONOGRAMA FÍSICO E FINANCEIRO</t>
  </si>
  <si>
    <t>MÊS 01</t>
  </si>
  <si>
    <t>MÊS 02</t>
  </si>
  <si>
    <t>MÊS 03</t>
  </si>
  <si>
    <t>MÊS 04</t>
  </si>
  <si>
    <t>MÊS 05</t>
  </si>
  <si>
    <t>DESCRIÇÃO DO ITEM</t>
  </si>
  <si>
    <t>VALOR (R$)</t>
  </si>
  <si>
    <t>VALOR MENSAL DA OBRA (R$)</t>
  </si>
  <si>
    <t>VALOR ACUMULADO DA OBRA (R$)</t>
  </si>
  <si>
    <t>COROAMENTO DO BLOCO/ESTACAS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</si>
</sst>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4" xfId="0" applyFont="1" applyFill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center"/>
    </xf>
    <xf numFmtId="4" fontId="3" fillId="0" borderId="5" xfId="0" applyNumberFormat="1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right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right" vertical="center" wrapText="1"/>
    </xf>
    <xf numFmtId="10" fontId="3" fillId="0" borderId="7" xfId="0" applyNumberFormat="1" applyFont="1" applyBorder="1" applyAlignment="1" applyProtection="1">
      <alignment horizontal="left" vertical="center"/>
    </xf>
    <xf numFmtId="0" fontId="5" fillId="0" borderId="8" xfId="0" applyFont="1" applyBorder="1"/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/>
    <xf numFmtId="4" fontId="8" fillId="0" borderId="9" xfId="0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4" fontId="8" fillId="2" borderId="10" xfId="0" applyNumberFormat="1" applyFont="1" applyFill="1" applyBorder="1" applyAlignment="1">
      <alignment horizontal="center" wrapText="1"/>
    </xf>
    <xf numFmtId="4" fontId="10" fillId="0" borderId="12" xfId="0" applyNumberFormat="1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0" fillId="0" borderId="0" xfId="0" applyNumberFormat="1"/>
    <xf numFmtId="0" fontId="10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3" xfId="0" applyFont="1" applyBorder="1" applyAlignment="1" applyProtection="1">
      <alignment horizontal="right" wrapText="1"/>
    </xf>
    <xf numFmtId="0" fontId="9" fillId="0" borderId="16" xfId="0" applyFont="1" applyBorder="1" applyAlignment="1" applyProtection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4" fontId="12" fillId="0" borderId="18" xfId="0" applyNumberFormat="1" applyFont="1" applyBorder="1" applyAlignment="1">
      <alignment horizontal="center" vertical="center" wrapText="1"/>
    </xf>
    <xf numFmtId="9" fontId="12" fillId="0" borderId="18" xfId="0" applyNumberFormat="1" applyFont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2" fontId="12" fillId="3" borderId="18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4" fontId="10" fillId="3" borderId="18" xfId="0" applyNumberFormat="1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4" fontId="0" fillId="0" borderId="0" xfId="0" applyNumberFormat="1"/>
    <xf numFmtId="0" fontId="10" fillId="0" borderId="9" xfId="0" applyFont="1" applyBorder="1" applyAlignment="1">
      <alignment horizontal="right" vertical="center"/>
    </xf>
    <xf numFmtId="0" fontId="8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7" fillId="0" borderId="9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3" fillId="0" borderId="4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10" fontId="3" fillId="0" borderId="0" xfId="0" applyNumberFormat="1" applyFont="1" applyBorder="1" applyAlignment="1" applyProtection="1">
      <alignment horizontal="center" vertical="center"/>
    </xf>
    <xf numFmtId="10" fontId="3" fillId="0" borderId="5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9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center"/>
    </xf>
    <xf numFmtId="4" fontId="3" fillId="0" borderId="5" xfId="0" applyNumberFormat="1" applyFont="1" applyFill="1" applyBorder="1" applyAlignment="1" applyProtection="1">
      <alignment horizontal="center"/>
    </xf>
    <xf numFmtId="0" fontId="7" fillId="3" borderId="1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0" fontId="9" fillId="0" borderId="17" xfId="0" applyNumberFormat="1" applyFont="1" applyBorder="1" applyAlignment="1" applyProtection="1">
      <alignment horizontal="left" vertical="center"/>
    </xf>
    <xf numFmtId="10" fontId="9" fillId="0" borderId="18" xfId="0" applyNumberFormat="1" applyFont="1" applyBorder="1" applyAlignment="1" applyProtection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" fontId="9" fillId="0" borderId="0" xfId="0" applyNumberFormat="1" applyFont="1" applyBorder="1" applyAlignment="1" applyProtection="1">
      <alignment horizontal="left" vertical="center"/>
    </xf>
    <xf numFmtId="4" fontId="9" fillId="0" borderId="14" xfId="0" applyNumberFormat="1" applyFont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E14" sqref="E11:E14"/>
    </sheetView>
  </sheetViews>
  <sheetFormatPr defaultRowHeight="15" x14ac:dyDescent="0.25"/>
  <cols>
    <col min="1" max="1" width="16.140625" customWidth="1"/>
    <col min="2" max="2" width="34.28515625" customWidth="1"/>
    <col min="4" max="4" width="11.42578125" customWidth="1"/>
    <col min="5" max="5" width="15.85546875" customWidth="1"/>
    <col min="6" max="6" width="14" customWidth="1"/>
    <col min="7" max="7" width="10.28515625" customWidth="1"/>
  </cols>
  <sheetData>
    <row r="1" spans="1:7" ht="15.75" thickBot="1" x14ac:dyDescent="0.3">
      <c r="A1" s="73" t="s">
        <v>0</v>
      </c>
      <c r="B1" s="74"/>
      <c r="C1" s="74"/>
      <c r="D1" s="74"/>
      <c r="E1" s="74"/>
      <c r="F1" s="74"/>
      <c r="G1" s="75"/>
    </row>
    <row r="2" spans="1:7" x14ac:dyDescent="0.25">
      <c r="A2" s="1" t="s">
        <v>1</v>
      </c>
      <c r="B2" s="76"/>
      <c r="C2" s="76"/>
      <c r="D2" s="76"/>
      <c r="E2" s="76"/>
      <c r="F2" s="76"/>
      <c r="G2" s="77"/>
    </row>
    <row r="3" spans="1:7" x14ac:dyDescent="0.25">
      <c r="A3" s="2" t="s">
        <v>2</v>
      </c>
      <c r="B3" s="76"/>
      <c r="C3" s="76"/>
      <c r="D3" s="76"/>
      <c r="E3" s="76"/>
      <c r="F3" s="76"/>
      <c r="G3" s="77"/>
    </row>
    <row r="4" spans="1:7" x14ac:dyDescent="0.25">
      <c r="A4" s="3" t="s">
        <v>3</v>
      </c>
      <c r="B4" s="78" t="s">
        <v>97</v>
      </c>
      <c r="C4" s="78"/>
      <c r="D4" s="78"/>
      <c r="E4" s="78"/>
      <c r="F4" s="78"/>
      <c r="G4" s="79"/>
    </row>
    <row r="5" spans="1:7" x14ac:dyDescent="0.25">
      <c r="A5" s="66" t="s">
        <v>6</v>
      </c>
      <c r="B5" s="67"/>
      <c r="C5" s="80"/>
      <c r="D5" s="80"/>
      <c r="E5" s="80"/>
      <c r="F5" s="80"/>
      <c r="G5" s="81"/>
    </row>
    <row r="6" spans="1:7" x14ac:dyDescent="0.25">
      <c r="A6" s="66" t="s">
        <v>7</v>
      </c>
      <c r="B6" s="67"/>
      <c r="C6" s="4"/>
      <c r="D6" s="4"/>
      <c r="E6" s="4"/>
      <c r="F6" s="4"/>
      <c r="G6" s="5"/>
    </row>
    <row r="7" spans="1:7" x14ac:dyDescent="0.25">
      <c r="A7" s="6" t="s">
        <v>4</v>
      </c>
      <c r="B7" s="7">
        <f>F57</f>
        <v>0</v>
      </c>
      <c r="C7" s="68"/>
      <c r="D7" s="68"/>
      <c r="E7" s="68"/>
      <c r="F7" s="68"/>
      <c r="G7" s="69"/>
    </row>
    <row r="8" spans="1:7" x14ac:dyDescent="0.25">
      <c r="A8" s="8" t="s">
        <v>5</v>
      </c>
      <c r="B8" s="9">
        <v>0.2</v>
      </c>
      <c r="C8" s="9"/>
      <c r="D8" s="9"/>
      <c r="E8" s="9"/>
      <c r="F8" s="9"/>
      <c r="G8" s="10"/>
    </row>
    <row r="9" spans="1:7" x14ac:dyDescent="0.25">
      <c r="A9" s="11" t="s">
        <v>8</v>
      </c>
      <c r="B9" s="12" t="s">
        <v>9</v>
      </c>
      <c r="C9" s="13" t="s">
        <v>10</v>
      </c>
      <c r="D9" s="13" t="s">
        <v>11</v>
      </c>
      <c r="E9" s="14" t="s">
        <v>12</v>
      </c>
      <c r="F9" s="14" t="s">
        <v>13</v>
      </c>
      <c r="G9" s="13" t="s">
        <v>14</v>
      </c>
    </row>
    <row r="10" spans="1:7" x14ac:dyDescent="0.25">
      <c r="A10" s="11">
        <v>1</v>
      </c>
      <c r="B10" s="70" t="s">
        <v>15</v>
      </c>
      <c r="C10" s="70"/>
      <c r="D10" s="70"/>
      <c r="E10" s="70"/>
      <c r="F10" s="70"/>
      <c r="G10" s="70"/>
    </row>
    <row r="11" spans="1:7" ht="22.5" x14ac:dyDescent="0.25">
      <c r="A11" s="15" t="s">
        <v>16</v>
      </c>
      <c r="B11" s="16" t="s">
        <v>17</v>
      </c>
      <c r="C11" s="15" t="s">
        <v>18</v>
      </c>
      <c r="D11" s="17">
        <v>2.5</v>
      </c>
      <c r="E11" s="25"/>
      <c r="F11" s="25">
        <f>ROUND(D11*E11,2)</f>
        <v>0</v>
      </c>
      <c r="G11" s="36" t="e">
        <f>F11*100/$F$57</f>
        <v>#DIV/0!</v>
      </c>
    </row>
    <row r="12" spans="1:7" ht="33.75" x14ac:dyDescent="0.25">
      <c r="A12" s="15" t="s">
        <v>19</v>
      </c>
      <c r="B12" s="18" t="s">
        <v>20</v>
      </c>
      <c r="C12" s="15" t="s">
        <v>18</v>
      </c>
      <c r="D12" s="17">
        <v>132.02000000000001</v>
      </c>
      <c r="E12" s="25"/>
      <c r="F12" s="25">
        <f t="shared" ref="F12:F14" si="0">ROUND(D12*E12,2)</f>
        <v>0</v>
      </c>
      <c r="G12" s="36" t="e">
        <f t="shared" ref="G12:G14" si="1">F12*100/$F$57</f>
        <v>#DIV/0!</v>
      </c>
    </row>
    <row r="13" spans="1:7" ht="34.5" x14ac:dyDescent="0.25">
      <c r="A13" s="15" t="s">
        <v>21</v>
      </c>
      <c r="B13" s="19" t="s">
        <v>22</v>
      </c>
      <c r="C13" s="15" t="s">
        <v>18</v>
      </c>
      <c r="D13" s="17">
        <v>10</v>
      </c>
      <c r="E13" s="25"/>
      <c r="F13" s="25">
        <f t="shared" si="0"/>
        <v>0</v>
      </c>
      <c r="G13" s="36" t="e">
        <f t="shared" si="1"/>
        <v>#DIV/0!</v>
      </c>
    </row>
    <row r="14" spans="1:7" ht="33.75" x14ac:dyDescent="0.25">
      <c r="A14" s="20" t="s">
        <v>23</v>
      </c>
      <c r="B14" s="21" t="s">
        <v>24</v>
      </c>
      <c r="C14" s="20" t="s">
        <v>25</v>
      </c>
      <c r="D14" s="22">
        <v>1</v>
      </c>
      <c r="E14" s="25"/>
      <c r="F14" s="25">
        <f t="shared" si="0"/>
        <v>0</v>
      </c>
      <c r="G14" s="36" t="e">
        <f t="shared" si="1"/>
        <v>#DIV/0!</v>
      </c>
    </row>
    <row r="15" spans="1:7" x14ac:dyDescent="0.25">
      <c r="A15" s="26" t="s">
        <v>26</v>
      </c>
      <c r="B15" s="63" t="s">
        <v>27</v>
      </c>
      <c r="C15" s="63"/>
      <c r="D15" s="63"/>
      <c r="E15" s="63"/>
      <c r="F15" s="34">
        <f>SUM(F11:F14)</f>
        <v>0</v>
      </c>
      <c r="G15" s="37" t="e">
        <f>F15*100/$F$57</f>
        <v>#DIV/0!</v>
      </c>
    </row>
    <row r="16" spans="1:7" x14ac:dyDescent="0.25">
      <c r="A16" s="59"/>
      <c r="B16" s="59"/>
      <c r="C16" s="59"/>
      <c r="D16" s="59"/>
      <c r="E16" s="59"/>
      <c r="F16" s="59"/>
      <c r="G16" s="59"/>
    </row>
    <row r="17" spans="1:7" x14ac:dyDescent="0.25">
      <c r="A17" s="13">
        <v>2</v>
      </c>
      <c r="B17" s="64" t="s">
        <v>111</v>
      </c>
      <c r="C17" s="64"/>
      <c r="D17" s="64"/>
      <c r="E17" s="64"/>
      <c r="F17" s="64"/>
      <c r="G17" s="64"/>
    </row>
    <row r="18" spans="1:7" ht="45" x14ac:dyDescent="0.25">
      <c r="A18" s="15" t="s">
        <v>28</v>
      </c>
      <c r="B18" s="18" t="s">
        <v>29</v>
      </c>
      <c r="C18" s="15" t="s">
        <v>30</v>
      </c>
      <c r="D18" s="17">
        <v>2360.54</v>
      </c>
      <c r="E18" s="25"/>
      <c r="F18" s="25">
        <f>ROUND(D18*E18,2)</f>
        <v>0</v>
      </c>
      <c r="G18" s="36" t="e">
        <f>F18*100/$F$57</f>
        <v>#DIV/0!</v>
      </c>
    </row>
    <row r="19" spans="1:7" ht="45" x14ac:dyDescent="0.25">
      <c r="A19" s="15" t="s">
        <v>31</v>
      </c>
      <c r="B19" s="18" t="s">
        <v>32</v>
      </c>
      <c r="C19" s="15" t="s">
        <v>33</v>
      </c>
      <c r="D19" s="17">
        <v>280</v>
      </c>
      <c r="E19" s="25"/>
      <c r="F19" s="25">
        <f t="shared" ref="F19:F21" si="2">ROUND(D19*E19,2)</f>
        <v>0</v>
      </c>
      <c r="G19" s="36" t="e">
        <f t="shared" ref="G19:G22" si="3">F19*100/$F$57</f>
        <v>#DIV/0!</v>
      </c>
    </row>
    <row r="20" spans="1:7" ht="45" x14ac:dyDescent="0.25">
      <c r="A20" s="15" t="s">
        <v>34</v>
      </c>
      <c r="B20" s="18" t="s">
        <v>35</v>
      </c>
      <c r="C20" s="15" t="s">
        <v>36</v>
      </c>
      <c r="D20" s="17">
        <v>6.33</v>
      </c>
      <c r="E20" s="25"/>
      <c r="F20" s="25">
        <f t="shared" si="2"/>
        <v>0</v>
      </c>
      <c r="G20" s="36" t="e">
        <f t="shared" si="3"/>
        <v>#DIV/0!</v>
      </c>
    </row>
    <row r="21" spans="1:7" ht="45" x14ac:dyDescent="0.25">
      <c r="A21" s="20" t="s">
        <v>37</v>
      </c>
      <c r="B21" s="21" t="s">
        <v>38</v>
      </c>
      <c r="C21" s="20" t="s">
        <v>36</v>
      </c>
      <c r="D21" s="22">
        <v>15.19</v>
      </c>
      <c r="E21" s="25"/>
      <c r="F21" s="25">
        <f t="shared" si="2"/>
        <v>0</v>
      </c>
      <c r="G21" s="36" t="e">
        <f t="shared" si="3"/>
        <v>#DIV/0!</v>
      </c>
    </row>
    <row r="22" spans="1:7" x14ac:dyDescent="0.25">
      <c r="A22" s="35" t="s">
        <v>40</v>
      </c>
      <c r="B22" s="72" t="s">
        <v>41</v>
      </c>
      <c r="C22" s="72"/>
      <c r="D22" s="72"/>
      <c r="E22" s="72"/>
      <c r="F22" s="34">
        <f>SUM(F18:F21)</f>
        <v>0</v>
      </c>
      <c r="G22" s="37" t="e">
        <f t="shared" si="3"/>
        <v>#DIV/0!</v>
      </c>
    </row>
    <row r="23" spans="1:7" x14ac:dyDescent="0.25">
      <c r="A23" s="71"/>
      <c r="B23" s="71"/>
      <c r="C23" s="71"/>
      <c r="D23" s="71"/>
      <c r="E23" s="71"/>
      <c r="F23" s="71"/>
      <c r="G23" s="71"/>
    </row>
    <row r="24" spans="1:7" x14ac:dyDescent="0.25">
      <c r="A24" s="13">
        <v>3</v>
      </c>
      <c r="B24" s="64" t="s">
        <v>39</v>
      </c>
      <c r="C24" s="64"/>
      <c r="D24" s="64"/>
      <c r="E24" s="64"/>
      <c r="F24" s="64"/>
      <c r="G24" s="64"/>
    </row>
    <row r="25" spans="1:7" ht="22.5" x14ac:dyDescent="0.25">
      <c r="A25" s="26" t="s">
        <v>42</v>
      </c>
      <c r="B25" s="27" t="s">
        <v>43</v>
      </c>
      <c r="C25" s="15" t="s">
        <v>18</v>
      </c>
      <c r="D25" s="17">
        <v>45</v>
      </c>
      <c r="E25" s="25"/>
      <c r="F25" s="25">
        <f>ROUND(D25*E25,2)</f>
        <v>0</v>
      </c>
      <c r="G25" s="36" t="e">
        <f>F25*100/$F$57</f>
        <v>#DIV/0!</v>
      </c>
    </row>
    <row r="26" spans="1:7" ht="34.5" x14ac:dyDescent="0.25">
      <c r="A26" s="26" t="s">
        <v>44</v>
      </c>
      <c r="B26" s="19" t="s">
        <v>45</v>
      </c>
      <c r="C26" s="15" t="s">
        <v>18</v>
      </c>
      <c r="D26" s="17">
        <v>114.11</v>
      </c>
      <c r="E26" s="25"/>
      <c r="F26" s="25">
        <f t="shared" ref="F26:F32" si="4">ROUND(D26*E26,2)</f>
        <v>0</v>
      </c>
      <c r="G26" s="36" t="e">
        <f t="shared" ref="G26:G33" si="5">F26*100/$F$57</f>
        <v>#DIV/0!</v>
      </c>
    </row>
    <row r="27" spans="1:7" ht="56.25" x14ac:dyDescent="0.25">
      <c r="A27" s="26" t="s">
        <v>46</v>
      </c>
      <c r="B27" s="18" t="s">
        <v>47</v>
      </c>
      <c r="C27" s="15" t="s">
        <v>48</v>
      </c>
      <c r="D27" s="17">
        <v>40.18</v>
      </c>
      <c r="E27" s="25"/>
      <c r="F27" s="25">
        <f t="shared" si="4"/>
        <v>0</v>
      </c>
      <c r="G27" s="36" t="e">
        <f t="shared" si="5"/>
        <v>#DIV/0!</v>
      </c>
    </row>
    <row r="28" spans="1:7" ht="33.75" x14ac:dyDescent="0.25">
      <c r="A28" s="26" t="s">
        <v>49</v>
      </c>
      <c r="B28" s="18" t="s">
        <v>50</v>
      </c>
      <c r="C28" s="15" t="s">
        <v>51</v>
      </c>
      <c r="D28" s="17">
        <v>1164.5</v>
      </c>
      <c r="E28" s="25"/>
      <c r="F28" s="25">
        <f t="shared" si="4"/>
        <v>0</v>
      </c>
      <c r="G28" s="36" t="e">
        <f t="shared" si="5"/>
        <v>#DIV/0!</v>
      </c>
    </row>
    <row r="29" spans="1:7" ht="33.75" x14ac:dyDescent="0.25">
      <c r="A29" s="26" t="s">
        <v>52</v>
      </c>
      <c r="B29" s="18" t="s">
        <v>53</v>
      </c>
      <c r="C29" s="15" t="s">
        <v>51</v>
      </c>
      <c r="D29" s="17">
        <v>528.70000000000005</v>
      </c>
      <c r="E29" s="25"/>
      <c r="F29" s="25">
        <f t="shared" si="4"/>
        <v>0</v>
      </c>
      <c r="G29" s="36" t="e">
        <f t="shared" si="5"/>
        <v>#DIV/0!</v>
      </c>
    </row>
    <row r="30" spans="1:7" ht="33.75" x14ac:dyDescent="0.25">
      <c r="A30" s="26" t="s">
        <v>54</v>
      </c>
      <c r="B30" s="18" t="s">
        <v>55</v>
      </c>
      <c r="C30" s="15" t="s">
        <v>51</v>
      </c>
      <c r="D30" s="17">
        <v>1172.8</v>
      </c>
      <c r="E30" s="25"/>
      <c r="F30" s="25">
        <f t="shared" si="4"/>
        <v>0</v>
      </c>
      <c r="G30" s="36" t="e">
        <f t="shared" si="5"/>
        <v>#DIV/0!</v>
      </c>
    </row>
    <row r="31" spans="1:7" ht="33.75" x14ac:dyDescent="0.25">
      <c r="A31" s="26" t="s">
        <v>56</v>
      </c>
      <c r="B31" s="18" t="s">
        <v>57</v>
      </c>
      <c r="C31" s="15" t="s">
        <v>51</v>
      </c>
      <c r="D31" s="17">
        <v>574.70000000000005</v>
      </c>
      <c r="E31" s="25"/>
      <c r="F31" s="25">
        <f t="shared" si="4"/>
        <v>0</v>
      </c>
      <c r="G31" s="36" t="e">
        <f t="shared" si="5"/>
        <v>#DIV/0!</v>
      </c>
    </row>
    <row r="32" spans="1:7" ht="22.5" x14ac:dyDescent="0.25">
      <c r="A32" s="26" t="s">
        <v>58</v>
      </c>
      <c r="B32" s="21" t="s">
        <v>59</v>
      </c>
      <c r="C32" s="20" t="s">
        <v>60</v>
      </c>
      <c r="D32" s="22">
        <v>260</v>
      </c>
      <c r="E32" s="25"/>
      <c r="F32" s="25">
        <f t="shared" si="4"/>
        <v>0</v>
      </c>
      <c r="G32" s="36" t="e">
        <f t="shared" si="5"/>
        <v>#DIV/0!</v>
      </c>
    </row>
    <row r="33" spans="1:7" x14ac:dyDescent="0.25">
      <c r="A33" s="26" t="s">
        <v>61</v>
      </c>
      <c r="B33" s="63" t="s">
        <v>62</v>
      </c>
      <c r="C33" s="63"/>
      <c r="D33" s="63"/>
      <c r="E33" s="63"/>
      <c r="F33" s="34">
        <f>SUM(F25:F32)</f>
        <v>0</v>
      </c>
      <c r="G33" s="37" t="e">
        <f t="shared" si="5"/>
        <v>#DIV/0!</v>
      </c>
    </row>
    <row r="34" spans="1:7" x14ac:dyDescent="0.25">
      <c r="A34" s="59"/>
      <c r="B34" s="59"/>
      <c r="C34" s="59"/>
      <c r="D34" s="59"/>
      <c r="E34" s="59"/>
      <c r="F34" s="59"/>
      <c r="G34" s="59"/>
    </row>
    <row r="35" spans="1:7" x14ac:dyDescent="0.25">
      <c r="A35" s="13">
        <v>4</v>
      </c>
      <c r="B35" s="64" t="s">
        <v>63</v>
      </c>
      <c r="C35" s="64"/>
      <c r="D35" s="64"/>
      <c r="E35" s="64"/>
      <c r="F35" s="64"/>
      <c r="G35" s="64"/>
    </row>
    <row r="36" spans="1:7" ht="56.25" x14ac:dyDescent="0.25">
      <c r="A36" s="23" t="s">
        <v>64</v>
      </c>
      <c r="B36" s="18" t="s">
        <v>65</v>
      </c>
      <c r="C36" s="15" t="s">
        <v>18</v>
      </c>
      <c r="D36" s="17">
        <v>187.04</v>
      </c>
      <c r="E36" s="25"/>
      <c r="F36" s="25">
        <f>ROUND(D36*E36,2)</f>
        <v>0</v>
      </c>
      <c r="G36" s="36" t="e">
        <f>F36*100/$F$57</f>
        <v>#DIV/0!</v>
      </c>
    </row>
    <row r="37" spans="1:7" ht="56.25" x14ac:dyDescent="0.25">
      <c r="A37" s="23" t="s">
        <v>66</v>
      </c>
      <c r="B37" s="18" t="s">
        <v>47</v>
      </c>
      <c r="C37" s="23" t="s">
        <v>48</v>
      </c>
      <c r="D37" s="17">
        <v>31.28</v>
      </c>
      <c r="E37" s="25"/>
      <c r="F37" s="25">
        <f t="shared" ref="F37:F39" si="6">ROUND(D37*E37,2)</f>
        <v>0</v>
      </c>
      <c r="G37" s="36" t="e">
        <f t="shared" ref="G37:G39" si="7">F37*100/$F$57</f>
        <v>#DIV/0!</v>
      </c>
    </row>
    <row r="38" spans="1:7" ht="33.75" x14ac:dyDescent="0.25">
      <c r="A38" s="23" t="s">
        <v>67</v>
      </c>
      <c r="B38" s="27" t="s">
        <v>68</v>
      </c>
      <c r="C38" s="23" t="s">
        <v>51</v>
      </c>
      <c r="D38" s="17">
        <v>643.70000000000005</v>
      </c>
      <c r="E38" s="25"/>
      <c r="F38" s="25">
        <f t="shared" si="6"/>
        <v>0</v>
      </c>
      <c r="G38" s="36" t="e">
        <f t="shared" si="7"/>
        <v>#DIV/0!</v>
      </c>
    </row>
    <row r="39" spans="1:7" ht="45" x14ac:dyDescent="0.25">
      <c r="A39" s="28" t="s">
        <v>69</v>
      </c>
      <c r="B39" s="29" t="s">
        <v>70</v>
      </c>
      <c r="C39" s="28" t="s">
        <v>51</v>
      </c>
      <c r="D39" s="22">
        <v>688.6</v>
      </c>
      <c r="E39" s="25"/>
      <c r="F39" s="25">
        <f t="shared" si="6"/>
        <v>0</v>
      </c>
      <c r="G39" s="36" t="e">
        <f t="shared" si="7"/>
        <v>#DIV/0!</v>
      </c>
    </row>
    <row r="40" spans="1:7" x14ac:dyDescent="0.25">
      <c r="A40" s="26" t="s">
        <v>71</v>
      </c>
      <c r="B40" s="63" t="s">
        <v>72</v>
      </c>
      <c r="C40" s="63"/>
      <c r="D40" s="63"/>
      <c r="E40" s="63"/>
      <c r="F40" s="34">
        <f>SUM(F36:F39)</f>
        <v>0</v>
      </c>
      <c r="G40" s="37" t="e">
        <f>F40*100/$F$57</f>
        <v>#DIV/0!</v>
      </c>
    </row>
    <row r="41" spans="1:7" x14ac:dyDescent="0.25">
      <c r="A41" s="59"/>
      <c r="B41" s="59"/>
      <c r="C41" s="59"/>
      <c r="D41" s="59"/>
      <c r="E41" s="59"/>
      <c r="F41" s="59"/>
      <c r="G41" s="59"/>
    </row>
    <row r="42" spans="1:7" x14ac:dyDescent="0.25">
      <c r="A42" s="13">
        <v>5</v>
      </c>
      <c r="B42" s="64" t="s">
        <v>73</v>
      </c>
      <c r="C42" s="64"/>
      <c r="D42" s="64"/>
      <c r="E42" s="64"/>
      <c r="F42" s="64"/>
      <c r="G42" s="64"/>
    </row>
    <row r="43" spans="1:7" ht="33.75" x14ac:dyDescent="0.25">
      <c r="A43" s="15" t="s">
        <v>74</v>
      </c>
      <c r="B43" s="27" t="s">
        <v>75</v>
      </c>
      <c r="C43" s="15" t="s">
        <v>51</v>
      </c>
      <c r="D43" s="17">
        <v>728.4</v>
      </c>
      <c r="E43" s="25"/>
      <c r="F43" s="25">
        <f>ROUND(D43*E43,2)</f>
        <v>0</v>
      </c>
      <c r="G43" s="36" t="e">
        <f>F43*100/$F$57</f>
        <v>#DIV/0!</v>
      </c>
    </row>
    <row r="44" spans="1:7" ht="45" x14ac:dyDescent="0.25">
      <c r="A44" s="15" t="s">
        <v>76</v>
      </c>
      <c r="B44" s="27" t="s">
        <v>77</v>
      </c>
      <c r="C44" s="15" t="s">
        <v>51</v>
      </c>
      <c r="D44" s="17">
        <v>124.2</v>
      </c>
      <c r="E44" s="25"/>
      <c r="F44" s="25">
        <f t="shared" ref="F44:F48" si="8">ROUND(D44*E44,2)</f>
        <v>0</v>
      </c>
      <c r="G44" s="36" t="e">
        <f t="shared" ref="G44:G48" si="9">F44*100/$F$57</f>
        <v>#DIV/0!</v>
      </c>
    </row>
    <row r="45" spans="1:7" ht="33.75" x14ac:dyDescent="0.25">
      <c r="A45" s="15" t="s">
        <v>78</v>
      </c>
      <c r="B45" s="27" t="s">
        <v>79</v>
      </c>
      <c r="C45" s="15" t="s">
        <v>51</v>
      </c>
      <c r="D45" s="17">
        <v>2992.2</v>
      </c>
      <c r="E45" s="25"/>
      <c r="F45" s="25">
        <f t="shared" si="8"/>
        <v>0</v>
      </c>
      <c r="G45" s="36" t="e">
        <f t="shared" si="9"/>
        <v>#DIV/0!</v>
      </c>
    </row>
    <row r="46" spans="1:7" ht="45" x14ac:dyDescent="0.25">
      <c r="A46" s="15" t="s">
        <v>80</v>
      </c>
      <c r="B46" s="27" t="s">
        <v>81</v>
      </c>
      <c r="C46" s="15" t="s">
        <v>18</v>
      </c>
      <c r="D46" s="17">
        <v>169.92</v>
      </c>
      <c r="E46" s="25"/>
      <c r="F46" s="25">
        <f t="shared" si="8"/>
        <v>0</v>
      </c>
      <c r="G46" s="36" t="e">
        <f t="shared" si="9"/>
        <v>#DIV/0!</v>
      </c>
    </row>
    <row r="47" spans="1:7" ht="45" x14ac:dyDescent="0.25">
      <c r="A47" s="15" t="s">
        <v>82</v>
      </c>
      <c r="B47" s="27" t="s">
        <v>83</v>
      </c>
      <c r="C47" s="23" t="s">
        <v>48</v>
      </c>
      <c r="D47" s="17">
        <v>329.66</v>
      </c>
      <c r="E47" s="25"/>
      <c r="F47" s="25">
        <f t="shared" si="8"/>
        <v>0</v>
      </c>
      <c r="G47" s="36" t="e">
        <f t="shared" si="9"/>
        <v>#DIV/0!</v>
      </c>
    </row>
    <row r="48" spans="1:7" ht="56.25" x14ac:dyDescent="0.25">
      <c r="A48" s="20" t="s">
        <v>84</v>
      </c>
      <c r="B48" s="27" t="s">
        <v>47</v>
      </c>
      <c r="C48" s="23" t="s">
        <v>48</v>
      </c>
      <c r="D48" s="17">
        <v>48.94</v>
      </c>
      <c r="E48" s="25"/>
      <c r="F48" s="25">
        <f t="shared" si="8"/>
        <v>0</v>
      </c>
      <c r="G48" s="36" t="e">
        <f t="shared" si="9"/>
        <v>#DIV/0!</v>
      </c>
    </row>
    <row r="49" spans="1:8" x14ac:dyDescent="0.25">
      <c r="A49" s="26" t="s">
        <v>85</v>
      </c>
      <c r="B49" s="58" t="s">
        <v>86</v>
      </c>
      <c r="C49" s="58"/>
      <c r="D49" s="58"/>
      <c r="E49" s="58"/>
      <c r="F49" s="34">
        <f>SUM(F43:F48)</f>
        <v>0</v>
      </c>
      <c r="G49" s="37" t="e">
        <f>F49*100/$F$57</f>
        <v>#DIV/0!</v>
      </c>
    </row>
    <row r="50" spans="1:8" x14ac:dyDescent="0.25">
      <c r="A50" s="59"/>
      <c r="B50" s="65"/>
      <c r="C50" s="65"/>
      <c r="D50" s="65"/>
      <c r="E50" s="65"/>
      <c r="F50" s="65"/>
      <c r="G50" s="24"/>
    </row>
    <row r="51" spans="1:8" x14ac:dyDescent="0.25">
      <c r="A51" s="13">
        <v>6</v>
      </c>
      <c r="B51" s="64" t="s">
        <v>87</v>
      </c>
      <c r="C51" s="64"/>
      <c r="D51" s="64"/>
      <c r="E51" s="64"/>
      <c r="F51" s="64"/>
      <c r="G51" s="64"/>
    </row>
    <row r="52" spans="1:8" ht="33.75" x14ac:dyDescent="0.25">
      <c r="A52" s="15" t="s">
        <v>88</v>
      </c>
      <c r="B52" s="18" t="s">
        <v>89</v>
      </c>
      <c r="C52" s="15" t="s">
        <v>18</v>
      </c>
      <c r="D52" s="17">
        <v>57</v>
      </c>
      <c r="E52" s="25"/>
      <c r="F52" s="25">
        <f>ROUND(D52*E52,2)</f>
        <v>0</v>
      </c>
      <c r="G52" s="36" t="e">
        <f>F52*100/$F$57</f>
        <v>#DIV/0!</v>
      </c>
    </row>
    <row r="53" spans="1:8" ht="22.5" x14ac:dyDescent="0.25">
      <c r="A53" s="15" t="s">
        <v>90</v>
      </c>
      <c r="B53" s="18" t="s">
        <v>91</v>
      </c>
      <c r="C53" s="15" t="s">
        <v>18</v>
      </c>
      <c r="D53" s="17">
        <v>4.8899999999999997</v>
      </c>
      <c r="E53" s="25"/>
      <c r="F53" s="25">
        <f t="shared" ref="F53:F54" si="10">ROUND(D53*E53,2)</f>
        <v>0</v>
      </c>
      <c r="G53" s="36" t="e">
        <f t="shared" ref="G53:G54" si="11">F53*100/$F$57</f>
        <v>#DIV/0!</v>
      </c>
    </row>
    <row r="54" spans="1:8" x14ac:dyDescent="0.25">
      <c r="A54" s="20" t="s">
        <v>92</v>
      </c>
      <c r="B54" s="30" t="s">
        <v>93</v>
      </c>
      <c r="C54" s="31" t="s">
        <v>18</v>
      </c>
      <c r="D54" s="32">
        <v>132</v>
      </c>
      <c r="E54" s="25"/>
      <c r="F54" s="25">
        <f t="shared" si="10"/>
        <v>0</v>
      </c>
      <c r="G54" s="36" t="e">
        <f t="shared" si="11"/>
        <v>#DIV/0!</v>
      </c>
    </row>
    <row r="55" spans="1:8" x14ac:dyDescent="0.25">
      <c r="A55" s="26" t="s">
        <v>94</v>
      </c>
      <c r="B55" s="58" t="s">
        <v>95</v>
      </c>
      <c r="C55" s="58"/>
      <c r="D55" s="58"/>
      <c r="E55" s="58"/>
      <c r="F55" s="34">
        <f>SUM(F52:F54)</f>
        <v>0</v>
      </c>
      <c r="G55" s="37" t="e">
        <f>F55*100/$F$57</f>
        <v>#DIV/0!</v>
      </c>
    </row>
    <row r="56" spans="1:8" ht="15.75" thickBot="1" x14ac:dyDescent="0.3">
      <c r="A56" s="59"/>
      <c r="B56" s="59"/>
      <c r="C56" s="59"/>
      <c r="D56" s="59"/>
      <c r="E56" s="59"/>
      <c r="F56" s="59"/>
      <c r="G56" s="59"/>
    </row>
    <row r="57" spans="1:8" ht="15.75" thickBot="1" x14ac:dyDescent="0.3">
      <c r="A57" s="60" t="s">
        <v>96</v>
      </c>
      <c r="B57" s="61"/>
      <c r="C57" s="61"/>
      <c r="D57" s="61"/>
      <c r="E57" s="62"/>
      <c r="F57" s="33">
        <f>SUM(F15+F22+F33+F40+F55+F49)</f>
        <v>0</v>
      </c>
      <c r="G57" s="39" t="e">
        <f>F57*100/F57</f>
        <v>#DIV/0!</v>
      </c>
      <c r="H57" s="38"/>
    </row>
  </sheetData>
  <mergeCells count="27">
    <mergeCell ref="A1:G1"/>
    <mergeCell ref="B2:G2"/>
    <mergeCell ref="B3:G3"/>
    <mergeCell ref="B4:G4"/>
    <mergeCell ref="A5:B5"/>
    <mergeCell ref="C5:G5"/>
    <mergeCell ref="B35:G35"/>
    <mergeCell ref="A6:B6"/>
    <mergeCell ref="C7:G7"/>
    <mergeCell ref="B10:G10"/>
    <mergeCell ref="B15:E15"/>
    <mergeCell ref="A16:G16"/>
    <mergeCell ref="B17:G17"/>
    <mergeCell ref="A23:G23"/>
    <mergeCell ref="B24:G24"/>
    <mergeCell ref="B22:E22"/>
    <mergeCell ref="B33:E33"/>
    <mergeCell ref="A34:G34"/>
    <mergeCell ref="B55:E55"/>
    <mergeCell ref="A56:G56"/>
    <mergeCell ref="A57:E57"/>
    <mergeCell ref="B40:E40"/>
    <mergeCell ref="A41:G41"/>
    <mergeCell ref="B42:G42"/>
    <mergeCell ref="B49:E49"/>
    <mergeCell ref="A50:F50"/>
    <mergeCell ref="B51:G5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I21" sqref="I21"/>
    </sheetView>
  </sheetViews>
  <sheetFormatPr defaultRowHeight="15" x14ac:dyDescent="0.25"/>
  <cols>
    <col min="1" max="1" width="15.7109375" customWidth="1"/>
    <col min="2" max="2" width="17.140625" customWidth="1"/>
    <col min="4" max="4" width="10" bestFit="1" customWidth="1"/>
    <col min="6" max="6" width="10" bestFit="1" customWidth="1"/>
    <col min="8" max="8" width="10" bestFit="1" customWidth="1"/>
    <col min="10" max="10" width="10" bestFit="1" customWidth="1"/>
    <col min="11" max="11" width="10.140625" bestFit="1" customWidth="1"/>
    <col min="12" max="12" width="10" bestFit="1" customWidth="1"/>
  </cols>
  <sheetData>
    <row r="1" spans="1:12" ht="15.75" thickBot="1" x14ac:dyDescent="0.3">
      <c r="A1" s="93" t="s">
        <v>98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2" x14ac:dyDescent="0.25">
      <c r="A2" s="40" t="s">
        <v>99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7"/>
    </row>
    <row r="3" spans="1:12" x14ac:dyDescent="0.25">
      <c r="A3" s="41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7"/>
    </row>
    <row r="4" spans="1:12" x14ac:dyDescent="0.25">
      <c r="A4" s="42" t="s">
        <v>3</v>
      </c>
      <c r="B4" s="98" t="s">
        <v>97</v>
      </c>
      <c r="C4" s="98"/>
      <c r="D4" s="98"/>
      <c r="E4" s="98"/>
      <c r="F4" s="98"/>
      <c r="G4" s="98"/>
      <c r="H4" s="98"/>
      <c r="I4" s="98"/>
      <c r="J4" s="98"/>
      <c r="K4" s="98"/>
      <c r="L4" s="99"/>
    </row>
    <row r="5" spans="1:12" x14ac:dyDescent="0.25">
      <c r="A5" s="43" t="s">
        <v>100</v>
      </c>
      <c r="B5" s="100">
        <f>K17</f>
        <v>0</v>
      </c>
      <c r="C5" s="100"/>
      <c r="D5" s="100"/>
      <c r="E5" s="100"/>
      <c r="F5" s="100"/>
      <c r="G5" s="100"/>
      <c r="H5" s="100"/>
      <c r="I5" s="100"/>
      <c r="J5" s="100"/>
      <c r="K5" s="100"/>
      <c r="L5" s="101"/>
    </row>
    <row r="6" spans="1:12" ht="15.75" thickBot="1" x14ac:dyDescent="0.3">
      <c r="A6" s="44" t="s">
        <v>5</v>
      </c>
      <c r="B6" s="91">
        <v>0.2</v>
      </c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1:12" ht="15.75" thickBot="1" x14ac:dyDescent="0.3">
      <c r="A7" s="84" t="s">
        <v>101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6"/>
    </row>
    <row r="8" spans="1:12" ht="15.75" thickBot="1" x14ac:dyDescent="0.3">
      <c r="A8" s="87" t="s">
        <v>9</v>
      </c>
      <c r="B8" s="88"/>
      <c r="C8" s="89" t="s">
        <v>102</v>
      </c>
      <c r="D8" s="90"/>
      <c r="E8" s="89" t="s">
        <v>103</v>
      </c>
      <c r="F8" s="90"/>
      <c r="G8" s="89" t="s">
        <v>104</v>
      </c>
      <c r="H8" s="90"/>
      <c r="I8" s="89" t="s">
        <v>105</v>
      </c>
      <c r="J8" s="90"/>
      <c r="K8" s="89" t="s">
        <v>106</v>
      </c>
      <c r="L8" s="90"/>
    </row>
    <row r="9" spans="1:12" ht="23.25" thickBot="1" x14ac:dyDescent="0.3">
      <c r="A9" s="45" t="s">
        <v>8</v>
      </c>
      <c r="B9" s="46" t="s">
        <v>107</v>
      </c>
      <c r="C9" s="47" t="s">
        <v>108</v>
      </c>
      <c r="D9" s="47" t="s">
        <v>14</v>
      </c>
      <c r="E9" s="47" t="s">
        <v>108</v>
      </c>
      <c r="F9" s="47" t="s">
        <v>14</v>
      </c>
      <c r="G9" s="47" t="s">
        <v>108</v>
      </c>
      <c r="H9" s="47" t="s">
        <v>14</v>
      </c>
      <c r="I9" s="47" t="s">
        <v>108</v>
      </c>
      <c r="J9" s="47" t="s">
        <v>14</v>
      </c>
      <c r="K9" s="47" t="s">
        <v>108</v>
      </c>
      <c r="L9" s="47" t="s">
        <v>14</v>
      </c>
    </row>
    <row r="10" spans="1:12" ht="15.75" thickBot="1" x14ac:dyDescent="0.3">
      <c r="A10" s="48">
        <v>1</v>
      </c>
      <c r="B10" s="49" t="str">
        <f>Plan1!B10</f>
        <v>SERVIÇOS INICIAIS</v>
      </c>
      <c r="C10" s="50">
        <f>Plan1!F15*Plan2!D10</f>
        <v>0</v>
      </c>
      <c r="D10" s="51">
        <v>1</v>
      </c>
      <c r="E10" s="50"/>
      <c r="F10" s="51"/>
      <c r="G10" s="50"/>
      <c r="H10" s="51"/>
      <c r="I10" s="50"/>
      <c r="J10" s="51"/>
      <c r="K10" s="50"/>
      <c r="L10" s="51"/>
    </row>
    <row r="11" spans="1:12" ht="15.75" thickBot="1" x14ac:dyDescent="0.3">
      <c r="A11" s="48">
        <v>2</v>
      </c>
      <c r="B11" s="49" t="str">
        <f>Plan1!B17</f>
        <v>COROAMENTO DO BLOCO/ESTACAS</v>
      </c>
      <c r="C11" s="50">
        <f>Plan1!F22*Plan2!D11</f>
        <v>0</v>
      </c>
      <c r="D11" s="51">
        <v>0.3</v>
      </c>
      <c r="E11" s="50">
        <f>Plan1!F22*F11</f>
        <v>0</v>
      </c>
      <c r="F11" s="51">
        <v>0.4</v>
      </c>
      <c r="G11" s="50">
        <f>Plan1!F22*Plan2!H11</f>
        <v>0</v>
      </c>
      <c r="H11" s="51">
        <v>0.3</v>
      </c>
      <c r="I11" s="50"/>
      <c r="J11" s="51"/>
      <c r="K11" s="50"/>
      <c r="L11" s="51"/>
    </row>
    <row r="12" spans="1:12" ht="15.75" thickBot="1" x14ac:dyDescent="0.3">
      <c r="A12" s="48">
        <v>3</v>
      </c>
      <c r="B12" s="49" t="str">
        <f>Plan1!B24</f>
        <v>INFRAESTRUTURA</v>
      </c>
      <c r="C12" s="50">
        <f>Plan1!F33*Plan2!D12</f>
        <v>0</v>
      </c>
      <c r="D12" s="51">
        <v>0.3</v>
      </c>
      <c r="E12" s="50">
        <f>Plan1!F33*Plan2!F12</f>
        <v>0</v>
      </c>
      <c r="F12" s="51">
        <v>0.5</v>
      </c>
      <c r="G12" s="50">
        <f>Plan1!F33*Plan2!H12</f>
        <v>0</v>
      </c>
      <c r="H12" s="51">
        <v>0.2</v>
      </c>
      <c r="I12" s="50"/>
      <c r="J12" s="51"/>
      <c r="K12" s="50"/>
      <c r="L12" s="51"/>
    </row>
    <row r="13" spans="1:12" ht="15.75" thickBot="1" x14ac:dyDescent="0.3">
      <c r="A13" s="48">
        <v>4</v>
      </c>
      <c r="B13" s="49" t="str">
        <f>Plan1!B35</f>
        <v>MESO-ESTRUTURA</v>
      </c>
      <c r="C13" s="50"/>
      <c r="D13" s="51"/>
      <c r="E13" s="50"/>
      <c r="F13" s="51"/>
      <c r="G13" s="50">
        <f>Plan1!F40*Plan2!H13</f>
        <v>0</v>
      </c>
      <c r="H13" s="51">
        <v>0.3</v>
      </c>
      <c r="I13" s="50">
        <f>Plan1!F40*Plan2!J13</f>
        <v>0</v>
      </c>
      <c r="J13" s="51">
        <v>0.4</v>
      </c>
      <c r="K13" s="50">
        <f>Plan1!F40*Plan2!L13</f>
        <v>0</v>
      </c>
      <c r="L13" s="51">
        <v>0.3</v>
      </c>
    </row>
    <row r="14" spans="1:12" ht="15.75" thickBot="1" x14ac:dyDescent="0.3">
      <c r="A14" s="48">
        <v>5</v>
      </c>
      <c r="B14" s="49" t="str">
        <f>Plan1!B42</f>
        <v>SUPRA ESTRUTURA</v>
      </c>
      <c r="C14" s="50"/>
      <c r="D14" s="51"/>
      <c r="E14" s="50"/>
      <c r="F14" s="51"/>
      <c r="G14" s="50">
        <f>Plan1!F49*Plan2!H14</f>
        <v>0</v>
      </c>
      <c r="H14" s="51">
        <v>0.3</v>
      </c>
      <c r="I14" s="50">
        <f>Plan1!F49*Plan2!J14</f>
        <v>0</v>
      </c>
      <c r="J14" s="51">
        <v>0.4</v>
      </c>
      <c r="K14" s="50">
        <f>Plan1!F49*Plan2!L14</f>
        <v>0</v>
      </c>
      <c r="L14" s="51">
        <v>0.3</v>
      </c>
    </row>
    <row r="15" spans="1:12" ht="15.75" thickBot="1" x14ac:dyDescent="0.3">
      <c r="A15" s="48">
        <v>6</v>
      </c>
      <c r="B15" s="49" t="str">
        <f>Plan1!B51</f>
        <v>SERVIÇOS FINAIS</v>
      </c>
      <c r="C15" s="47"/>
      <c r="D15" s="51"/>
      <c r="E15" s="50"/>
      <c r="F15" s="51"/>
      <c r="G15" s="50"/>
      <c r="H15" s="51"/>
      <c r="I15" s="50">
        <f>Plan1!F55*Plan2!J15</f>
        <v>0</v>
      </c>
      <c r="J15" s="51">
        <v>0.3</v>
      </c>
      <c r="K15" s="50">
        <f>Plan1!F55*Plan2!L15</f>
        <v>0</v>
      </c>
      <c r="L15" s="51">
        <v>0.7</v>
      </c>
    </row>
    <row r="16" spans="1:12" ht="15.75" thickBot="1" x14ac:dyDescent="0.3">
      <c r="A16" s="82" t="s">
        <v>109</v>
      </c>
      <c r="B16" s="83"/>
      <c r="C16" s="52">
        <f>SUM(C10:C13)</f>
        <v>0</v>
      </c>
      <c r="D16" s="53" t="e">
        <f>C16*100/$K$17</f>
        <v>#DIV/0!</v>
      </c>
      <c r="E16" s="52">
        <f>SUM(E10:E15)</f>
        <v>0</v>
      </c>
      <c r="F16" s="53" t="e">
        <f>E16*100/$K$17</f>
        <v>#DIV/0!</v>
      </c>
      <c r="G16" s="52">
        <f>SUM(G11:G14)</f>
        <v>0</v>
      </c>
      <c r="H16" s="54" t="e">
        <f>G16*100/$K$17</f>
        <v>#DIV/0!</v>
      </c>
      <c r="I16" s="52">
        <f>SUM(I10:I15)</f>
        <v>0</v>
      </c>
      <c r="J16" s="54" t="e">
        <f>I16*100/$K$17</f>
        <v>#DIV/0!</v>
      </c>
      <c r="K16" s="52">
        <f>SUM(K10:K15)</f>
        <v>0</v>
      </c>
      <c r="L16" s="54" t="e">
        <f>K16*100/K17</f>
        <v>#DIV/0!</v>
      </c>
    </row>
    <row r="17" spans="1:12" ht="15.75" thickBot="1" x14ac:dyDescent="0.3">
      <c r="A17" s="82" t="s">
        <v>110</v>
      </c>
      <c r="B17" s="83"/>
      <c r="C17" s="52">
        <f>C16</f>
        <v>0</v>
      </c>
      <c r="D17" s="53" t="e">
        <f>C17*100/$K$17</f>
        <v>#DIV/0!</v>
      </c>
      <c r="E17" s="52">
        <f>SUM(E16+C17)</f>
        <v>0</v>
      </c>
      <c r="F17" s="53" t="e">
        <f>E17*100/K17</f>
        <v>#DIV/0!</v>
      </c>
      <c r="G17" s="55">
        <f>SUM(G16+E17)</f>
        <v>0</v>
      </c>
      <c r="H17" s="54" t="e">
        <f>G17*100/K17</f>
        <v>#DIV/0!</v>
      </c>
      <c r="I17" s="55">
        <f>SUM(I16+G17)</f>
        <v>0</v>
      </c>
      <c r="J17" s="54" t="e">
        <f>I17*100/K17</f>
        <v>#DIV/0!</v>
      </c>
      <c r="K17" s="55">
        <f>Plan1!F57</f>
        <v>0</v>
      </c>
      <c r="L17" s="56" t="e">
        <f>K17*100/K17</f>
        <v>#DIV/0!</v>
      </c>
    </row>
    <row r="18" spans="1:12" x14ac:dyDescent="0.25">
      <c r="K18" s="57"/>
    </row>
  </sheetData>
  <mergeCells count="15">
    <mergeCell ref="B6:L6"/>
    <mergeCell ref="A1:L1"/>
    <mergeCell ref="B2:L2"/>
    <mergeCell ref="B3:L3"/>
    <mergeCell ref="B4:L4"/>
    <mergeCell ref="B5:L5"/>
    <mergeCell ref="A16:B16"/>
    <mergeCell ref="A17:B17"/>
    <mergeCell ref="A7:L7"/>
    <mergeCell ref="A8:B8"/>
    <mergeCell ref="C8:D8"/>
    <mergeCell ref="E8:F8"/>
    <mergeCell ref="G8:H8"/>
    <mergeCell ref="I8:J8"/>
    <mergeCell ref="K8:L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2018-06-08T12:49:10Z</dcterms:created>
  <dcterms:modified xsi:type="dcterms:W3CDTF">2018-06-11T19:24:01Z</dcterms:modified>
</cp:coreProperties>
</file>