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Editais\Editais 2018\Prefeitura\Processo nº 21-2018 - Ponte Rio Manoel Alves - Santa Luzia\"/>
    </mc:Choice>
  </mc:AlternateContent>
  <bookViews>
    <workbookView xWindow="0" yWindow="0" windowWidth="20490" windowHeight="7755"/>
  </bookViews>
  <sheets>
    <sheet name="Orçamento" sheetId="1" r:id="rId1"/>
    <sheet name="Cronogram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52" i="1"/>
  <c r="F53" i="1"/>
  <c r="F54" i="1"/>
  <c r="F55" i="1"/>
  <c r="B18" i="2"/>
  <c r="B17" i="2"/>
  <c r="B16" i="2"/>
  <c r="B15" i="2"/>
  <c r="B14" i="2"/>
  <c r="B13" i="2"/>
  <c r="B12" i="2"/>
  <c r="B11" i="2"/>
  <c r="B10" i="2"/>
  <c r="F111" i="1" l="1"/>
  <c r="F112" i="1"/>
  <c r="F115" i="1"/>
  <c r="F116" i="1"/>
  <c r="F117" i="1"/>
  <c r="F120" i="1"/>
  <c r="F121" i="1"/>
  <c r="F122" i="1"/>
  <c r="F123" i="1"/>
  <c r="F126" i="1"/>
  <c r="F127" i="1"/>
  <c r="F130" i="1"/>
  <c r="F131" i="1"/>
  <c r="F132" i="1"/>
  <c r="F133" i="1"/>
  <c r="F134" i="1"/>
  <c r="F110" i="1"/>
  <c r="F105" i="1"/>
  <c r="F106" i="1" s="1"/>
  <c r="M17" i="2" s="1"/>
  <c r="K17" i="2" s="1"/>
  <c r="F101" i="1"/>
  <c r="F100" i="1"/>
  <c r="F102" i="1" s="1"/>
  <c r="M16" i="2" s="1"/>
  <c r="K16" i="2" s="1"/>
  <c r="F78" i="1"/>
  <c r="F79" i="1"/>
  <c r="F80" i="1"/>
  <c r="F81" i="1"/>
  <c r="F82" i="1"/>
  <c r="F83" i="1"/>
  <c r="F84" i="1"/>
  <c r="F85" i="1"/>
  <c r="F88" i="1"/>
  <c r="F89" i="1"/>
  <c r="F90" i="1"/>
  <c r="F91" i="1"/>
  <c r="F92" i="1"/>
  <c r="F93" i="1"/>
  <c r="F94" i="1"/>
  <c r="F95" i="1"/>
  <c r="F96" i="1"/>
  <c r="F77" i="1"/>
  <c r="F68" i="1"/>
  <c r="F69" i="1"/>
  <c r="F70" i="1"/>
  <c r="F71" i="1"/>
  <c r="F72" i="1"/>
  <c r="F67" i="1"/>
  <c r="F58" i="1"/>
  <c r="F59" i="1"/>
  <c r="F60" i="1"/>
  <c r="F61" i="1"/>
  <c r="F62" i="1"/>
  <c r="F63" i="1"/>
  <c r="F34" i="1"/>
  <c r="F35" i="1"/>
  <c r="F36" i="1"/>
  <c r="F37" i="1"/>
  <c r="F38" i="1"/>
  <c r="F41" i="1"/>
  <c r="F42" i="1"/>
  <c r="F43" i="1"/>
  <c r="F44" i="1"/>
  <c r="F45" i="1"/>
  <c r="F46" i="1"/>
  <c r="F33" i="1"/>
  <c r="F20" i="1"/>
  <c r="F21" i="1"/>
  <c r="F22" i="1"/>
  <c r="F23" i="1"/>
  <c r="F24" i="1"/>
  <c r="F25" i="1"/>
  <c r="F26" i="1"/>
  <c r="F27" i="1"/>
  <c r="F28" i="1"/>
  <c r="F19" i="1"/>
  <c r="F12" i="1"/>
  <c r="F13" i="1"/>
  <c r="F14" i="1"/>
  <c r="F15" i="1"/>
  <c r="F11" i="1"/>
  <c r="F73" i="1" l="1"/>
  <c r="M14" i="2" s="1"/>
  <c r="F16" i="1"/>
  <c r="F64" i="1"/>
  <c r="M13" i="2" s="1"/>
  <c r="F29" i="1"/>
  <c r="M11" i="2" s="1"/>
  <c r="F47" i="1"/>
  <c r="M12" i="2" s="1"/>
  <c r="F135" i="1"/>
  <c r="M18" i="2" s="1"/>
  <c r="F97" i="1"/>
  <c r="M15" i="2" s="1"/>
  <c r="K18" i="2" l="1"/>
  <c r="I18" i="2"/>
  <c r="G18" i="2"/>
  <c r="K15" i="2"/>
  <c r="I15" i="2"/>
  <c r="I14" i="2"/>
  <c r="K14" i="2"/>
  <c r="K19" i="2" s="1"/>
  <c r="G14" i="2"/>
  <c r="G12" i="2"/>
  <c r="I12" i="2"/>
  <c r="E12" i="2"/>
  <c r="C12" i="2"/>
  <c r="G11" i="2"/>
  <c r="I11" i="2"/>
  <c r="C11" i="2"/>
  <c r="E11" i="2"/>
  <c r="M10" i="2"/>
  <c r="M19" i="2" s="1"/>
  <c r="C13" i="2"/>
  <c r="G13" i="2"/>
  <c r="G19" i="2" s="1"/>
  <c r="E13" i="2"/>
  <c r="I13" i="2"/>
  <c r="F137" i="1"/>
  <c r="I19" i="2" l="1"/>
  <c r="N13" i="2"/>
  <c r="C5" i="2"/>
  <c r="B7" i="1"/>
  <c r="G100" i="1"/>
  <c r="G133" i="1"/>
  <c r="G127" i="1"/>
  <c r="G123" i="1"/>
  <c r="G115" i="1"/>
  <c r="G106" i="1"/>
  <c r="G89" i="1"/>
  <c r="G93" i="1"/>
  <c r="G97" i="1"/>
  <c r="G80" i="1"/>
  <c r="G84" i="1"/>
  <c r="G69" i="1"/>
  <c r="G73" i="1"/>
  <c r="G61" i="1"/>
  <c r="G58" i="1"/>
  <c r="G55" i="1"/>
  <c r="G44" i="1"/>
  <c r="G41" i="1"/>
  <c r="G37" i="1"/>
  <c r="G21" i="1"/>
  <c r="G25" i="1"/>
  <c r="G29" i="1"/>
  <c r="G122" i="1"/>
  <c r="G92" i="1"/>
  <c r="G83" i="1"/>
  <c r="G72" i="1"/>
  <c r="G54" i="1"/>
  <c r="G36" i="1"/>
  <c r="G24" i="1"/>
  <c r="G137" i="1"/>
  <c r="G134" i="1"/>
  <c r="G126" i="1"/>
  <c r="G120" i="1"/>
  <c r="G111" i="1"/>
  <c r="G105" i="1"/>
  <c r="G90" i="1"/>
  <c r="G94" i="1"/>
  <c r="G88" i="1"/>
  <c r="G81" i="1"/>
  <c r="G85" i="1"/>
  <c r="G70" i="1"/>
  <c r="G67" i="1"/>
  <c r="G62" i="1"/>
  <c r="G52" i="1"/>
  <c r="G51" i="1"/>
  <c r="G45" i="1"/>
  <c r="G34" i="1"/>
  <c r="G38" i="1"/>
  <c r="G22" i="1"/>
  <c r="G26" i="1"/>
  <c r="G19" i="1"/>
  <c r="G110" i="1"/>
  <c r="G79" i="1"/>
  <c r="G60" i="1"/>
  <c r="G43" i="1"/>
  <c r="G20" i="1"/>
  <c r="G131" i="1"/>
  <c r="G135" i="1"/>
  <c r="G121" i="1"/>
  <c r="G116" i="1"/>
  <c r="G112" i="1"/>
  <c r="G101" i="1"/>
  <c r="G91" i="1"/>
  <c r="G95" i="1"/>
  <c r="G78" i="1"/>
  <c r="G82" i="1"/>
  <c r="G77" i="1"/>
  <c r="G71" i="1"/>
  <c r="G59" i="1"/>
  <c r="G63" i="1"/>
  <c r="G53" i="1"/>
  <c r="G42" i="1"/>
  <c r="G46" i="1"/>
  <c r="G35" i="1"/>
  <c r="G33" i="1"/>
  <c r="G23" i="1"/>
  <c r="G27" i="1"/>
  <c r="G132" i="1"/>
  <c r="G130" i="1"/>
  <c r="G117" i="1"/>
  <c r="G102" i="1"/>
  <c r="G96" i="1"/>
  <c r="G68" i="1"/>
  <c r="G64" i="1"/>
  <c r="G47" i="1"/>
  <c r="G28" i="1"/>
  <c r="G14" i="1"/>
  <c r="G13" i="1"/>
  <c r="G15" i="1"/>
  <c r="G11" i="1"/>
  <c r="G12" i="1"/>
  <c r="C19" i="2"/>
  <c r="C20" i="2" s="1"/>
  <c r="D20" i="2" s="1"/>
  <c r="E19" i="2"/>
  <c r="G16" i="1"/>
  <c r="C10" i="2"/>
  <c r="E10" i="2"/>
  <c r="H19" i="2"/>
  <c r="J19" i="2"/>
  <c r="N11" i="2"/>
  <c r="N15" i="2"/>
  <c r="N19" i="2"/>
  <c r="L19" i="2"/>
  <c r="N17" i="2"/>
  <c r="N18" i="2"/>
  <c r="N12" i="2"/>
  <c r="N16" i="2"/>
  <c r="N10" i="2"/>
  <c r="N14" i="2"/>
  <c r="F19" i="2"/>
  <c r="D19" i="2" l="1"/>
  <c r="E20" i="2"/>
  <c r="G20" i="2" s="1"/>
  <c r="F20" i="2" l="1"/>
  <c r="H20" i="2"/>
  <c r="I20" i="2"/>
  <c r="J20" i="2" l="1"/>
  <c r="K20" i="2"/>
  <c r="L20" i="2" s="1"/>
</calcChain>
</file>

<file path=xl/sharedStrings.xml><?xml version="1.0" encoding="utf-8"?>
<sst xmlns="http://schemas.openxmlformats.org/spreadsheetml/2006/main" count="342" uniqueCount="241">
  <si>
    <t xml:space="preserve">PLANILHA QUANTITATIVA E ORÇAMENTÁRIA </t>
  </si>
  <si>
    <t>RAZÃO SOCIAL:</t>
  </si>
  <si>
    <t>CNPJ:</t>
  </si>
  <si>
    <t>OBRA:</t>
  </si>
  <si>
    <t>Valor TotaI:</t>
  </si>
  <si>
    <t>Valor do BDI:</t>
  </si>
  <si>
    <t>Processo Administrativo nº 21/2018</t>
  </si>
  <si>
    <t>Edital de Tomada de Preço nº 6/2018</t>
  </si>
  <si>
    <t>ITEM</t>
  </si>
  <si>
    <t>ITENS DE SERVIÇO</t>
  </si>
  <si>
    <t>Unidade</t>
  </si>
  <si>
    <t xml:space="preserve">Quantidade </t>
  </si>
  <si>
    <t>Custo Unitário (R$)</t>
  </si>
  <si>
    <t>Custo Total (R$)</t>
  </si>
  <si>
    <t>%</t>
  </si>
  <si>
    <t>1.1</t>
  </si>
  <si>
    <t>1.2</t>
  </si>
  <si>
    <t>1.3</t>
  </si>
  <si>
    <t>1.4</t>
  </si>
  <si>
    <t>1.5</t>
  </si>
  <si>
    <t>Locação da obra com equipamentos topográficos Sinapi 73686</t>
  </si>
  <si>
    <t>Placa da obra  - 01 unidade 4,00 x 2,50 m</t>
  </si>
  <si>
    <t xml:space="preserve">Barrração da obra p/ alojamento/escritório, piso em pinho 3A, parede compensada 10 mm,cobertura de fibro cimento, incluso quadro de medidor elétrica e esquadria </t>
  </si>
  <si>
    <t xml:space="preserve">Entrada de energia elétrica aérea trifásica 40 A com poste em concreto , inclusive cabeamento, caixa de proteção para medidor e aterramento </t>
  </si>
  <si>
    <t xml:space="preserve">Quadro de energia </t>
  </si>
  <si>
    <t>m²</t>
  </si>
  <si>
    <t>unid</t>
  </si>
  <si>
    <t>1.6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</si>
  <si>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</si>
  <si>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</si>
  <si>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</si>
  <si>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</si>
  <si>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</si>
  <si>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</si>
  <si>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</si>
  <si>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</si>
  <si>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</si>
  <si>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</si>
  <si>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INFRA ESTRUTURA</t>
  </si>
  <si>
    <t>Lastro de Concreto magro aplicado em sapatas,15 MPA ,e=5 cm</t>
  </si>
  <si>
    <t xml:space="preserve">Forma Tabua p/ concreto em fundação s/ reaproveitamento </t>
  </si>
  <si>
    <t xml:space="preserve">Concreto usinado bombeado 30 MPA com uso de bomba </t>
  </si>
  <si>
    <t xml:space="preserve">Armação de fundação em estrutura de concreto armado utilizando aço de 5,0 mm </t>
  </si>
  <si>
    <t xml:space="preserve">Armação de fundação em estrutura de concreto armado utilizando aço de 6,3 mm </t>
  </si>
  <si>
    <t xml:space="preserve">Armação de fundação em estrutura de concreto armado utilizando aço de 8,00 mm </t>
  </si>
  <si>
    <t xml:space="preserve">Armação de fundação em estrutura de concreto armado utilizando aço de 10,00 mm </t>
  </si>
  <si>
    <t xml:space="preserve">Armação de fundação em estrutura de concreto armado utilizando aço de 16,00 mm </t>
  </si>
  <si>
    <t xml:space="preserve">Armação de fundação em estrutura de concreto armado utilizando aço de 20,00 mm </t>
  </si>
  <si>
    <t xml:space="preserve">Fornc. e Cravação de estacas metálicas tipo trilho soldado -  prof. Média de 5 m, TR 37 - 15 estacas por bloco (02 blocos), incluso serviços de bate estaca </t>
  </si>
  <si>
    <t>2.11</t>
  </si>
  <si>
    <t>m³</t>
  </si>
  <si>
    <t>kg</t>
  </si>
  <si>
    <t>m</t>
  </si>
  <si>
    <t>3.1</t>
  </si>
  <si>
    <t>3.1.1</t>
  </si>
  <si>
    <t>3.1.2</t>
  </si>
  <si>
    <t>3.1.3</t>
  </si>
  <si>
    <t>3.1.4</t>
  </si>
  <si>
    <t>3.1.5</t>
  </si>
  <si>
    <t>3.2</t>
  </si>
  <si>
    <t>3.2.1</t>
  </si>
  <si>
    <t>3.2.2</t>
  </si>
  <si>
    <t>3.2.3</t>
  </si>
  <si>
    <t>3.2.4</t>
  </si>
  <si>
    <t>3.2.5</t>
  </si>
  <si>
    <t>3.2.6</t>
  </si>
  <si>
    <t xml:space="preserve">Fabricação de forma para pilares, em chapa de madeira compensada plastificada, E = 18 MM. </t>
  </si>
  <si>
    <t xml:space="preserve">Concreto Usinado bombeado 30 MPA com uso de bomba </t>
  </si>
  <si>
    <t xml:space="preserve">Escoramento de madeira tipo pontaleteamento </t>
  </si>
  <si>
    <t xml:space="preserve">Aparelho de apoio de neoprene fretado </t>
  </si>
  <si>
    <t>Armação de estrutura de concreto armado CA-50 - 8 mm - inclusive dobra e perdas  - Pilar</t>
  </si>
  <si>
    <t>Armação de estrutura de concreto armado CA-50 - 20 mm - inclusive dobra e perdas - Pilar</t>
  </si>
  <si>
    <t>Fabricação de forma para vigas, em chapa de madeira compensada resinada, E= 17 MM.</t>
  </si>
  <si>
    <t xml:space="preserve">Armação de estrutura de concreto armado CA-60 - 5,0  mm - inclusive dobra e perdas  </t>
  </si>
  <si>
    <t xml:space="preserve">Armação de estrutura de concreto armado CA-50 - 10,0  mm - inclusive dobra e perdas  </t>
  </si>
  <si>
    <t xml:space="preserve">Armação de estrutura de concreto armado CA-50 - 20,0  mm - inclusive dobra e perdas </t>
  </si>
  <si>
    <t xml:space="preserve">Armação de estrutura de concreto armado CA-50 - 25,0  mm - inclusive dobra e perdas  </t>
  </si>
  <si>
    <t>3.3</t>
  </si>
  <si>
    <t>dm³</t>
  </si>
  <si>
    <t>Kg</t>
  </si>
  <si>
    <t>4.1</t>
  </si>
  <si>
    <t>4.1.1</t>
  </si>
  <si>
    <t>4.1.2</t>
  </si>
  <si>
    <t>4.1.3</t>
  </si>
  <si>
    <t>4.1.4</t>
  </si>
  <si>
    <t>4.1.5</t>
  </si>
  <si>
    <t>4.2</t>
  </si>
  <si>
    <t>4.2.1</t>
  </si>
  <si>
    <t>4.2.2</t>
  </si>
  <si>
    <t>4.2.3</t>
  </si>
  <si>
    <t>4.2.4</t>
  </si>
  <si>
    <t>4.2.5</t>
  </si>
  <si>
    <t>4.2.6</t>
  </si>
  <si>
    <t xml:space="preserve">Forma para laje, chapa de madeira serrada, e= 25 mm </t>
  </si>
  <si>
    <t xml:space="preserve">Concretagem de lajes  com concreto Usinado Bombeável, FCK 30 Mpa, lançamento com bomba - inclui lançamento, adensamento e acabamento </t>
  </si>
  <si>
    <t xml:space="preserve">Armação de estrutura de concreto armado CA-50 - 8 mm </t>
  </si>
  <si>
    <t>Viga protendida pré moldada com as dimensões de 80 x 85 x 19,95 m comprimento tipo T transportadas e lançadas   (Preço comercial)</t>
  </si>
  <si>
    <t xml:space="preserve">Fabricação de forma para vigas, em chapa de madeira compensada resinada, E= 17 MM. </t>
  </si>
  <si>
    <t xml:space="preserve">Armação de viga  de uma estrutura concreto armado CA-50 - 6,3 mm </t>
  </si>
  <si>
    <t xml:space="preserve">Armação de viga  de uma estrutura concreto armado CA-50 - 8,0 mm </t>
  </si>
  <si>
    <t xml:space="preserve">Armação de viga  de uma estrutura concreto armado CA-50 - 10,0 mm </t>
  </si>
  <si>
    <t>Armação de viga de uma estrutura concreto armado CA50 - 16,00 mm - sinapi 92.764</t>
  </si>
  <si>
    <t>4.3</t>
  </si>
  <si>
    <t>5.1</t>
  </si>
  <si>
    <t>5.2</t>
  </si>
  <si>
    <t>5.3</t>
  </si>
  <si>
    <t>5.4</t>
  </si>
  <si>
    <t>5.5</t>
  </si>
  <si>
    <t>5.6</t>
  </si>
  <si>
    <t xml:space="preserve">Forma em chapa de madeira compensada resinada 17 mm </t>
  </si>
  <si>
    <t xml:space="preserve">Armação de pilar de uma estrutura concreto armado CA60 - 5,00 mm </t>
  </si>
  <si>
    <t xml:space="preserve">Armação de pilar de uma estrutura concreto armado CA50 - 8,00 mm  </t>
  </si>
  <si>
    <t>Armação de pilar de uma estrutura concreto armado CA50 - 10,00 mm</t>
  </si>
  <si>
    <t xml:space="preserve">Armação de pilar de uma estrutura concreto armado CA50 - 12,50 mm </t>
  </si>
  <si>
    <t>5.7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</si>
  <si>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</si>
  <si>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</si>
  <si>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</si>
  <si>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</si>
  <si>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</si>
  <si>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</si>
  <si>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</si>
  <si>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</si>
  <si>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</si>
  <si>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</si>
  <si>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 xml:space="preserve">6.2 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</si>
  <si>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</si>
  <si>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</si>
  <si>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</si>
  <si>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</si>
  <si>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</si>
  <si>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</si>
  <si>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</si>
  <si>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</si>
  <si>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</si>
  <si>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Concreto Usinado Bombeado 30 MPA Sinapi 96558 (Formação bloco da cortina)</t>
  </si>
  <si>
    <t>Armação de fundação em estrutura de concreto armado utilizando aço de 6,3 mm</t>
  </si>
  <si>
    <t xml:space="preserve">Fornc. e Cravação de estacas metálicas tipo trilho soldado -  prof. Média de 5 m, TR 37 - 15 estacas por bloco (02 blocos), incluso serviços do Bate Estacas </t>
  </si>
  <si>
    <t>Concreto Usinado Bombeado 30 MPA  (Formação da cortina) + Reforço das cortinas nas cabeceiras.</t>
  </si>
  <si>
    <t xml:space="preserve">Fabricação de forma para pilares, em chapa de madeira compensada plastificada, E = 18 MM.(Formação da Cortina) + reforço das cortinas nas cabeceiras. </t>
  </si>
  <si>
    <t xml:space="preserve">Armação/forma,corte,dobra e colocação de aço CA50. 6,3 mm </t>
  </si>
  <si>
    <t xml:space="preserve">Armação/forma,corte,dobra e colocação de aço CA50. 8,0 mm </t>
  </si>
  <si>
    <t xml:space="preserve">Armação/forma,corte,dobra e colocação de aço CA50. 12,50 mm </t>
  </si>
  <si>
    <t xml:space="preserve">Armação/forma,corte,dobra e colocação de aço CA50. 16,00 mm </t>
  </si>
  <si>
    <t xml:space="preserve">Armação/forma,corte,dobra e colocação de aço CA50. 20,00 mm </t>
  </si>
  <si>
    <t xml:space="preserve">Armação/forma, corte, dobra  e colocação de aço CA50. 16,00 mm  (Reforço da cortina nas cabeceiras) </t>
  </si>
  <si>
    <t xml:space="preserve">Armação/forma, corte, dobra  e colocação de aço CA50. 6,3 mm (Reforço da cortina nas cabeceiras) </t>
  </si>
  <si>
    <t>TOTAL DO ITEM 6</t>
  </si>
  <si>
    <t>6.3</t>
  </si>
  <si>
    <t>7.1</t>
  </si>
  <si>
    <t>7.2</t>
  </si>
  <si>
    <t xml:space="preserve">Sinalização Horizontal com tinta retrorrefletiva com Microesferas de Vidro </t>
  </si>
  <si>
    <t xml:space="preserve">Placas de sinalização vertical </t>
  </si>
  <si>
    <t>8.1</t>
  </si>
  <si>
    <t xml:space="preserve">Limpeza da obra </t>
  </si>
  <si>
    <t>8.2</t>
  </si>
  <si>
    <t>9.1.1</t>
  </si>
  <si>
    <t>9.1.2</t>
  </si>
  <si>
    <t>9.1.3</t>
  </si>
  <si>
    <t>9.2</t>
  </si>
  <si>
    <t>9.2.1</t>
  </si>
  <si>
    <t>9.2.2</t>
  </si>
  <si>
    <t>9.2.3</t>
  </si>
  <si>
    <t>9.3</t>
  </si>
  <si>
    <t>9.3.1</t>
  </si>
  <si>
    <t>9.3.2</t>
  </si>
  <si>
    <t>9.4</t>
  </si>
  <si>
    <t>9.4.1</t>
  </si>
  <si>
    <t>9.4.2</t>
  </si>
  <si>
    <t>9.5</t>
  </si>
  <si>
    <t>9.5.1</t>
  </si>
  <si>
    <t>9.5.2</t>
  </si>
  <si>
    <t>9.5.3</t>
  </si>
  <si>
    <t>9.5.4</t>
  </si>
  <si>
    <t>9.5.5</t>
  </si>
  <si>
    <t xml:space="preserve">Escavação em material de 2ª categoria no rio entre 2,00 até 4,00 m de profundidade, com escavadeira hidráulica para a execução  das sapatas centrais </t>
  </si>
  <si>
    <t xml:space="preserve">Reaterro das sapatas com material granular reaproveitado </t>
  </si>
  <si>
    <t xml:space="preserve">Motobomba Trash , motor gasolina </t>
  </si>
  <si>
    <t>EXECUÇÃO DE ENSECADEIRA NO RIO</t>
  </si>
  <si>
    <t xml:space="preserve">Escavação em material de 2ª categoria no rio entre 2,00 até 4,00 m de profundidade, com escavadeira hidráulica </t>
  </si>
  <si>
    <t xml:space="preserve">Espalhamento  de material com trator de esteira com DMT até 50 metros </t>
  </si>
  <si>
    <t>Compactação de material de 2ª categoria sem controle tecnologico</t>
  </si>
  <si>
    <t>EXECUÇÃO DE ESTRADA DE CAMINHO DE ACESSO DO CAMINHÃO GUINDASTE PARA LANÇAMENTO DAS VIGAS</t>
  </si>
  <si>
    <t>Aquisição de seixo - cascalho de cova , na jazida, incluso escavação e carregamento</t>
  </si>
  <si>
    <t xml:space="preserve">Transporte comercial com caminhão basculante 6 m³ em rodovia com revstimento primário  - DMT 1 Km </t>
  </si>
  <si>
    <t xml:space="preserve">Espalhamento  de material com trator de esteira com DMT até 50 metros  </t>
  </si>
  <si>
    <t xml:space="preserve">Compactação de material de 2ª categoria sem controle tecnologico  </t>
  </si>
  <si>
    <t xml:space="preserve">ESCAVAÇÃO DAS CABECEIRAS PARA FORMAÇÃO DOS PILARES NAS LATERAIS DO RIO </t>
  </si>
  <si>
    <t xml:space="preserve">Escavação em material de 2ª categoria até 2,00 m de profundidade, com escavadeira hidráulica </t>
  </si>
  <si>
    <t>Reaterro das cabeceiras até a altura dos 4 metros escavado com material escavado granular reaproveitado</t>
  </si>
  <si>
    <t xml:space="preserve">Aquisição de seixo - cascalho de cava na jazida, incluso carregamento </t>
  </si>
  <si>
    <t xml:space="preserve">Base para pavimentação com brita corrida, inclusive compactação e=10 cm </t>
  </si>
  <si>
    <t xml:space="preserve">Compactação de material de 2ª categoria sem controle tecnologico </t>
  </si>
  <si>
    <t>CHP</t>
  </si>
  <si>
    <t>m³xKm</t>
  </si>
  <si>
    <t>9.1</t>
  </si>
  <si>
    <t>SERVIÇOS INICIAIS</t>
  </si>
  <si>
    <t>TOTAL GERAL DO ITEM 1</t>
  </si>
  <si>
    <t>3.1.6</t>
  </si>
  <si>
    <t>TOTAL GERAL DO ITEM 3</t>
  </si>
  <si>
    <t>GUARDA CORPO E COFRE</t>
  </si>
  <si>
    <t>TOTAL DO ITEM 5</t>
  </si>
  <si>
    <t>TOTAL GERAL DO ITEM 4</t>
  </si>
  <si>
    <t>TOTAL DO ITEM 2</t>
  </si>
  <si>
    <t>CORTINAS - PARA A FORMAÇÃO DOS BLOCOS E DA CORTINA</t>
  </si>
  <si>
    <t>MOVIMENTÇÃO DE SOLO</t>
  </si>
  <si>
    <t xml:space="preserve">MESOESTRUTURA </t>
  </si>
  <si>
    <t>PILARES</t>
  </si>
  <si>
    <t>VIGAS</t>
  </si>
  <si>
    <t>SUPRAESTRUTURA</t>
  </si>
  <si>
    <t>LAJE</t>
  </si>
  <si>
    <t>CABECEIRA</t>
  </si>
  <si>
    <t>SINALIZAÇÃO</t>
  </si>
  <si>
    <t>TOTAL DO ITEM 7</t>
  </si>
  <si>
    <t>COMPLEMENTARES</t>
  </si>
  <si>
    <t>7.3</t>
  </si>
  <si>
    <t>TOTAL DO ITEM 8</t>
  </si>
  <si>
    <t>MOVIMENTAÇÃO DE SEIXO NO RIO - PARA EXECUÇÃO DOS BLOCOS</t>
  </si>
  <si>
    <t>9.3.3</t>
  </si>
  <si>
    <t>9.3.4</t>
  </si>
  <si>
    <t>TOTAL GERAL DO ITEM 9</t>
  </si>
  <si>
    <t>9.6</t>
  </si>
  <si>
    <t>TOTAL GERAL DA OBRA</t>
  </si>
  <si>
    <t>FORMAÇÃO DOS BLOCOS DA CORTINA</t>
  </si>
  <si>
    <t>FORMAÇÃO DA CORTINA</t>
  </si>
  <si>
    <t>ATERRO DAS CABECEIRAS DA PONTE QUE FICARÃO COM 5 METROS ACIMA DO NÍVEL  DO SOLO  EXISTENTE ATUAL</t>
  </si>
  <si>
    <t>CRONOGRAMA FÍSICO FINANCEIRO</t>
  </si>
  <si>
    <t>RAZÃO SOCIAL</t>
  </si>
  <si>
    <t>Valor Total:</t>
  </si>
  <si>
    <t>CRONOGRAMA FÍSICO E FINANCEIRO</t>
  </si>
  <si>
    <t>MÊS 01</t>
  </si>
  <si>
    <t>MÊS 02</t>
  </si>
  <si>
    <t>MÊS 03</t>
  </si>
  <si>
    <t>MÊS 04</t>
  </si>
  <si>
    <t>MÊS 05</t>
  </si>
  <si>
    <t>DESCRIÇÃO DO ITEM</t>
  </si>
  <si>
    <t>VALOR (R$)</t>
  </si>
  <si>
    <t>TOTAL</t>
  </si>
  <si>
    <t>VALOR MENSAL DA OBRA (R$)</t>
  </si>
  <si>
    <t>VALOR ACUMULADO DA OBRA (R$)</t>
  </si>
  <si>
    <t>CONSTRUÇÃO DE UMA PONTE SOBRE O RIO MANOEL ALVES, NA LOCALIDADE DE SANTA LUZIA NO MUNICÍPIO DE MORRO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</si>
</sst>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;[Red]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4" fillId="0" borderId="4" xfId="0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 applyProtection="1">
      <alignment horizontal="right"/>
    </xf>
    <xf numFmtId="4" fontId="4" fillId="0" borderId="0" xfId="0" applyNumberFormat="1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right" vertical="center" wrapText="1"/>
    </xf>
    <xf numFmtId="10" fontId="4" fillId="0" borderId="7" xfId="0" applyNumberFormat="1" applyFont="1" applyBorder="1" applyAlignment="1" applyProtection="1">
      <alignment horizontal="left" vertical="center"/>
    </xf>
    <xf numFmtId="0" fontId="6" fillId="0" borderId="8" xfId="0" applyFont="1" applyBorder="1"/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/>
    <xf numFmtId="164" fontId="10" fillId="0" borderId="10" xfId="0" applyNumberFormat="1" applyFont="1" applyBorder="1" applyAlignment="1">
      <alignment horizontal="center" vertical="top" wrapText="1"/>
    </xf>
    <xf numFmtId="164" fontId="10" fillId="0" borderId="9" xfId="0" applyNumberFormat="1" applyFont="1" applyBorder="1" applyAlignment="1">
      <alignment horizontal="left" vertical="top" wrapText="1"/>
    </xf>
    <xf numFmtId="164" fontId="10" fillId="0" borderId="9" xfId="0" applyNumberFormat="1" applyFont="1" applyBorder="1" applyAlignment="1">
      <alignment horizontal="center" vertical="top" wrapText="1"/>
    </xf>
    <xf numFmtId="4" fontId="11" fillId="0" borderId="0" xfId="0" applyNumberFormat="1" applyFont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left" vertical="center" wrapText="1"/>
    </xf>
    <xf numFmtId="4" fontId="11" fillId="0" borderId="9" xfId="0" applyNumberFormat="1" applyFont="1" applyBorder="1" applyAlignment="1">
      <alignment horizontal="center" vertical="center"/>
    </xf>
    <xf numFmtId="0" fontId="11" fillId="0" borderId="18" xfId="0" applyFont="1" applyBorder="1"/>
    <xf numFmtId="164" fontId="10" fillId="0" borderId="19" xfId="0" applyNumberFormat="1" applyFont="1" applyBorder="1" applyAlignment="1">
      <alignment horizontal="left" vertical="top" wrapText="1"/>
    </xf>
    <xf numFmtId="164" fontId="10" fillId="0" borderId="19" xfId="0" applyNumberFormat="1" applyFont="1" applyBorder="1" applyAlignment="1">
      <alignment horizontal="center" vertical="center" wrapText="1"/>
    </xf>
    <xf numFmtId="165" fontId="10" fillId="0" borderId="19" xfId="0" applyNumberFormat="1" applyFont="1" applyBorder="1" applyAlignment="1">
      <alignment horizontal="center" vertical="center" wrapText="1"/>
    </xf>
    <xf numFmtId="164" fontId="10" fillId="0" borderId="18" xfId="0" applyNumberFormat="1" applyFont="1" applyBorder="1" applyAlignment="1">
      <alignment horizontal="left" vertical="top" wrapText="1"/>
    </xf>
    <xf numFmtId="164" fontId="10" fillId="0" borderId="18" xfId="0" applyNumberFormat="1" applyFont="1" applyBorder="1" applyAlignment="1">
      <alignment horizontal="center" vertical="center" wrapText="1"/>
    </xf>
    <xf numFmtId="165" fontId="10" fillId="0" borderId="18" xfId="0" applyNumberFormat="1" applyFont="1" applyBorder="1" applyAlignment="1">
      <alignment horizontal="center" vertical="center" wrapText="1"/>
    </xf>
    <xf numFmtId="164" fontId="10" fillId="0" borderId="20" xfId="0" applyNumberFormat="1" applyFont="1" applyBorder="1" applyAlignment="1">
      <alignment horizontal="center" vertical="center" wrapText="1"/>
    </xf>
    <xf numFmtId="164" fontId="10" fillId="0" borderId="18" xfId="0" applyNumberFormat="1" applyFont="1" applyBorder="1" applyAlignment="1">
      <alignment horizontal="center" vertical="top" wrapText="1"/>
    </xf>
    <xf numFmtId="165" fontId="10" fillId="0" borderId="6" xfId="0" applyNumberFormat="1" applyFont="1" applyBorder="1" applyAlignment="1">
      <alignment horizontal="center" vertical="center" wrapText="1"/>
    </xf>
    <xf numFmtId="165" fontId="10" fillId="0" borderId="15" xfId="0" applyNumberFormat="1" applyFont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4" fontId="10" fillId="0" borderId="19" xfId="0" applyNumberFormat="1" applyFont="1" applyBorder="1" applyAlignment="1">
      <alignment horizontal="left" vertical="center" wrapText="1"/>
    </xf>
    <xf numFmtId="164" fontId="10" fillId="0" borderId="18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top" wrapText="1"/>
    </xf>
    <xf numFmtId="164" fontId="12" fillId="2" borderId="10" xfId="0" applyNumberFormat="1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top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12" fillId="0" borderId="9" xfId="0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 wrapText="1"/>
    </xf>
    <xf numFmtId="164" fontId="12" fillId="0" borderId="20" xfId="0" applyNumberFormat="1" applyFont="1" applyFill="1" applyBorder="1" applyAlignment="1">
      <alignment horizontal="center" vertical="center" wrapText="1"/>
    </xf>
    <xf numFmtId="4" fontId="13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4" fontId="13" fillId="0" borderId="23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top" wrapText="1"/>
    </xf>
    <xf numFmtId="164" fontId="12" fillId="0" borderId="22" xfId="0" applyNumberFormat="1" applyFont="1" applyFill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center"/>
    </xf>
    <xf numFmtId="164" fontId="12" fillId="0" borderId="22" xfId="0" applyNumberFormat="1" applyFont="1" applyBorder="1" applyAlignment="1">
      <alignment horizontal="center" vertical="center" wrapText="1"/>
    </xf>
    <xf numFmtId="165" fontId="10" fillId="0" borderId="12" xfId="0" applyNumberFormat="1" applyFont="1" applyBorder="1" applyAlignment="1">
      <alignment horizontal="center" vertical="center" wrapText="1"/>
    </xf>
    <xf numFmtId="164" fontId="12" fillId="0" borderId="22" xfId="0" applyNumberFormat="1" applyFont="1" applyFill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center" vertical="top" wrapText="1"/>
    </xf>
    <xf numFmtId="2" fontId="14" fillId="0" borderId="0" xfId="0" applyNumberFormat="1" applyFont="1" applyBorder="1" applyAlignment="1" applyProtection="1">
      <alignment vertical="center"/>
    </xf>
    <xf numFmtId="10" fontId="14" fillId="0" borderId="28" xfId="0" applyNumberFormat="1" applyFont="1" applyBorder="1" applyAlignment="1" applyProtection="1">
      <alignment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3" fillId="0" borderId="0" xfId="0" applyFont="1" applyBorder="1"/>
    <xf numFmtId="1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/>
    </xf>
    <xf numFmtId="4" fontId="13" fillId="0" borderId="35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2" fontId="11" fillId="0" borderId="32" xfId="0" applyNumberFormat="1" applyFont="1" applyBorder="1" applyAlignment="1">
      <alignment horizontal="center" vertical="center"/>
    </xf>
    <xf numFmtId="2" fontId="11" fillId="0" borderId="26" xfId="0" applyNumberFormat="1" applyFont="1" applyBorder="1" applyAlignment="1">
      <alignment horizontal="center" vertical="center"/>
    </xf>
    <xf numFmtId="2" fontId="11" fillId="0" borderId="29" xfId="0" applyNumberFormat="1" applyFont="1" applyBorder="1" applyAlignment="1">
      <alignment horizontal="center" vertical="center"/>
    </xf>
    <xf numFmtId="0" fontId="3" fillId="0" borderId="26" xfId="0" applyFont="1" applyBorder="1"/>
    <xf numFmtId="0" fontId="3" fillId="0" borderId="28" xfId="0" applyFont="1" applyBorder="1"/>
    <xf numFmtId="0" fontId="3" fillId="0" borderId="29" xfId="0" applyFont="1" applyBorder="1"/>
    <xf numFmtId="4" fontId="13" fillId="0" borderId="37" xfId="0" applyNumberFormat="1" applyFont="1" applyBorder="1" applyAlignment="1">
      <alignment horizontal="center" vertical="center"/>
    </xf>
    <xf numFmtId="4" fontId="13" fillId="0" borderId="34" xfId="0" applyNumberFormat="1" applyFont="1" applyBorder="1" applyAlignment="1">
      <alignment horizontal="center" vertical="center"/>
    </xf>
    <xf numFmtId="4" fontId="13" fillId="0" borderId="36" xfId="0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2" fontId="13" fillId="0" borderId="35" xfId="0" applyNumberFormat="1" applyFont="1" applyBorder="1" applyAlignment="1">
      <alignment horizontal="center" vertical="center"/>
    </xf>
    <xf numFmtId="2" fontId="13" fillId="0" borderId="37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14" fillId="0" borderId="0" xfId="0" applyNumberFormat="1" applyFont="1" applyBorder="1" applyAlignment="1" applyProtection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10" fontId="4" fillId="0" borderId="0" xfId="0" applyNumberFormat="1" applyFont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164" fontId="12" fillId="0" borderId="23" xfId="0" applyNumberFormat="1" applyFont="1" applyBorder="1" applyAlignment="1">
      <alignment horizontal="left" vertical="center" wrapText="1"/>
    </xf>
    <xf numFmtId="164" fontId="12" fillId="0" borderId="9" xfId="0" applyNumberFormat="1" applyFont="1" applyFill="1" applyBorder="1" applyAlignment="1">
      <alignment horizontal="left" vertical="center" wrapText="1"/>
    </xf>
    <xf numFmtId="164" fontId="12" fillId="0" borderId="23" xfId="0" applyNumberFormat="1" applyFont="1" applyFill="1" applyBorder="1" applyAlignment="1">
      <alignment horizontal="left" vertical="center" wrapText="1"/>
    </xf>
    <xf numFmtId="164" fontId="12" fillId="0" borderId="6" xfId="0" applyNumberFormat="1" applyFont="1" applyFill="1" applyBorder="1" applyAlignment="1">
      <alignment horizontal="left" vertical="center" wrapText="1"/>
    </xf>
    <xf numFmtId="164" fontId="12" fillId="0" borderId="7" xfId="0" applyNumberFormat="1" applyFont="1" applyFill="1" applyBorder="1" applyAlignment="1">
      <alignment horizontal="left" vertical="center" wrapText="1"/>
    </xf>
    <xf numFmtId="164" fontId="12" fillId="0" borderId="8" xfId="0" applyNumberFormat="1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/>
    </xf>
    <xf numFmtId="164" fontId="12" fillId="2" borderId="12" xfId="0" applyNumberFormat="1" applyFont="1" applyFill="1" applyBorder="1" applyAlignment="1">
      <alignment horizontal="left" vertical="top" wrapText="1"/>
    </xf>
    <xf numFmtId="164" fontId="12" fillId="2" borderId="13" xfId="0" applyNumberFormat="1" applyFont="1" applyFill="1" applyBorder="1" applyAlignment="1">
      <alignment horizontal="left" vertical="top" wrapText="1"/>
    </xf>
    <xf numFmtId="164" fontId="10" fillId="0" borderId="11" xfId="0" applyNumberFormat="1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 wrapText="1"/>
    </xf>
    <xf numFmtId="164" fontId="12" fillId="2" borderId="9" xfId="0" applyNumberFormat="1" applyFont="1" applyFill="1" applyBorder="1" applyAlignment="1">
      <alignment horizontal="left" vertical="top" wrapText="1"/>
    </xf>
    <xf numFmtId="164" fontId="12" fillId="0" borderId="15" xfId="0" applyNumberFormat="1" applyFont="1" applyFill="1" applyBorder="1" applyAlignment="1">
      <alignment horizontal="left" vertical="center" wrapText="1"/>
    </xf>
    <xf numFmtId="164" fontId="12" fillId="0" borderId="16" xfId="0" applyNumberFormat="1" applyFont="1" applyFill="1" applyBorder="1" applyAlignment="1">
      <alignment horizontal="left" vertical="center" wrapText="1"/>
    </xf>
    <xf numFmtId="164" fontId="12" fillId="0" borderId="17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/>
    </xf>
    <xf numFmtId="164" fontId="12" fillId="2" borderId="9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left" vertical="top" wrapText="1"/>
    </xf>
    <xf numFmtId="164" fontId="12" fillId="0" borderId="6" xfId="0" applyNumberFormat="1" applyFont="1" applyFill="1" applyBorder="1" applyAlignment="1">
      <alignment horizontal="left" vertical="top" wrapText="1"/>
    </xf>
    <xf numFmtId="164" fontId="12" fillId="0" borderId="7" xfId="0" applyNumberFormat="1" applyFont="1" applyFill="1" applyBorder="1" applyAlignment="1">
      <alignment horizontal="left" vertical="top" wrapText="1"/>
    </xf>
    <xf numFmtId="164" fontId="12" fillId="0" borderId="8" xfId="0" applyNumberFormat="1" applyFont="1" applyFill="1" applyBorder="1" applyAlignment="1">
      <alignment horizontal="left" vertical="top" wrapText="1"/>
    </xf>
    <xf numFmtId="164" fontId="12" fillId="0" borderId="4" xfId="0" applyNumberFormat="1" applyFont="1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>
      <alignment horizontal="left" vertical="center" wrapText="1"/>
    </xf>
    <xf numFmtId="164" fontId="12" fillId="0" borderId="24" xfId="0" applyNumberFormat="1" applyFont="1" applyBorder="1" applyAlignment="1">
      <alignment horizontal="left" vertical="top" wrapText="1"/>
    </xf>
    <xf numFmtId="164" fontId="12" fillId="0" borderId="2" xfId="0" applyNumberFormat="1" applyFont="1" applyBorder="1" applyAlignment="1">
      <alignment horizontal="left" vertical="top" wrapText="1"/>
    </xf>
    <xf numFmtId="164" fontId="12" fillId="0" borderId="25" xfId="0" applyNumberFormat="1" applyFont="1" applyBorder="1" applyAlignment="1">
      <alignment horizontal="left" vertical="top" wrapText="1"/>
    </xf>
    <xf numFmtId="0" fontId="13" fillId="0" borderId="23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right" vertical="center" wrapText="1"/>
    </xf>
    <xf numFmtId="0" fontId="14" fillId="0" borderId="32" xfId="0" applyFont="1" applyBorder="1" applyAlignment="1">
      <alignment horizontal="right" vertical="center" wrapText="1"/>
    </xf>
    <xf numFmtId="0" fontId="14" fillId="0" borderId="11" xfId="0" applyFont="1" applyBorder="1" applyAlignment="1">
      <alignment horizontal="right" vertical="center"/>
    </xf>
    <xf numFmtId="0" fontId="14" fillId="0" borderId="26" xfId="0" applyFont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4" fontId="13" fillId="0" borderId="38" xfId="0" applyNumberFormat="1" applyFont="1" applyBorder="1" applyAlignment="1">
      <alignment horizontal="center" vertical="center"/>
    </xf>
    <xf numFmtId="4" fontId="13" fillId="0" borderId="39" xfId="0" applyNumberFormat="1" applyFont="1" applyBorder="1" applyAlignment="1">
      <alignment horizontal="center" vertical="center"/>
    </xf>
    <xf numFmtId="2" fontId="13" fillId="0" borderId="40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4" fillId="0" borderId="11" xfId="0" applyFont="1" applyBorder="1" applyAlignment="1" applyProtection="1">
      <alignment horizontal="right" wrapText="1"/>
    </xf>
    <xf numFmtId="0" fontId="14" fillId="0" borderId="26" xfId="0" applyFont="1" applyBorder="1" applyAlignment="1" applyProtection="1">
      <alignment horizontal="right" wrapText="1"/>
    </xf>
    <xf numFmtId="0" fontId="14" fillId="0" borderId="27" xfId="0" applyFont="1" applyBorder="1" applyAlignment="1" applyProtection="1">
      <alignment horizontal="right" wrapText="1"/>
    </xf>
    <xf numFmtId="0" fontId="14" fillId="0" borderId="29" xfId="0" applyFont="1" applyBorder="1" applyAlignment="1" applyProtection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workbookViewId="0">
      <selection activeCell="E130" sqref="E130:E134"/>
    </sheetView>
  </sheetViews>
  <sheetFormatPr defaultRowHeight="15" x14ac:dyDescent="0.25"/>
  <cols>
    <col min="1" max="1" width="14.5703125" customWidth="1"/>
    <col min="2" max="2" width="27.42578125" customWidth="1"/>
    <col min="4" max="4" width="10" customWidth="1"/>
    <col min="5" max="5" width="11.5703125" customWidth="1"/>
    <col min="6" max="6" width="11.7109375" customWidth="1"/>
    <col min="7" max="7" width="9" customWidth="1"/>
  </cols>
  <sheetData>
    <row r="1" spans="1:7" ht="15.75" customHeight="1" thickBot="1" x14ac:dyDescent="0.3">
      <c r="A1" s="103" t="s">
        <v>0</v>
      </c>
      <c r="B1" s="104"/>
      <c r="C1" s="104"/>
      <c r="D1" s="104"/>
      <c r="E1" s="104"/>
      <c r="F1" s="104"/>
      <c r="G1" s="105"/>
    </row>
    <row r="2" spans="1:7" ht="24" customHeight="1" x14ac:dyDescent="0.25">
      <c r="A2" s="1" t="s">
        <v>1</v>
      </c>
      <c r="B2" s="106"/>
      <c r="C2" s="106"/>
      <c r="D2" s="106"/>
      <c r="E2" s="106"/>
      <c r="F2" s="106"/>
      <c r="G2" s="107"/>
    </row>
    <row r="3" spans="1:7" x14ac:dyDescent="0.25">
      <c r="A3" s="2" t="s">
        <v>2</v>
      </c>
      <c r="B3" s="106"/>
      <c r="C3" s="106"/>
      <c r="D3" s="106"/>
      <c r="E3" s="106"/>
      <c r="F3" s="106"/>
      <c r="G3" s="107"/>
    </row>
    <row r="4" spans="1:7" ht="26.25" customHeight="1" x14ac:dyDescent="0.25">
      <c r="A4" s="3" t="s">
        <v>3</v>
      </c>
      <c r="B4" s="108" t="s">
        <v>240</v>
      </c>
      <c r="C4" s="108"/>
      <c r="D4" s="108"/>
      <c r="E4" s="108"/>
      <c r="F4" s="108"/>
      <c r="G4" s="109"/>
    </row>
    <row r="5" spans="1:7" x14ac:dyDescent="0.25">
      <c r="A5" s="113" t="s">
        <v>6</v>
      </c>
      <c r="B5" s="114"/>
      <c r="C5" s="114"/>
      <c r="D5" s="114"/>
      <c r="E5" s="114"/>
      <c r="F5" s="114"/>
      <c r="G5" s="115"/>
    </row>
    <row r="6" spans="1:7" x14ac:dyDescent="0.25">
      <c r="A6" s="113" t="s">
        <v>7</v>
      </c>
      <c r="B6" s="114"/>
      <c r="C6" s="114"/>
      <c r="D6" s="114"/>
      <c r="E6" s="114"/>
      <c r="F6" s="114"/>
      <c r="G6" s="115"/>
    </row>
    <row r="7" spans="1:7" x14ac:dyDescent="0.25">
      <c r="A7" s="4" t="s">
        <v>4</v>
      </c>
      <c r="B7" s="5">
        <f>F137</f>
        <v>0</v>
      </c>
      <c r="C7" s="111"/>
      <c r="D7" s="111"/>
      <c r="E7" s="111"/>
      <c r="F7" s="111"/>
      <c r="G7" s="112"/>
    </row>
    <row r="8" spans="1:7" ht="24" customHeight="1" x14ac:dyDescent="0.25">
      <c r="A8" s="6" t="s">
        <v>5</v>
      </c>
      <c r="B8" s="7">
        <v>0.29339999999999999</v>
      </c>
      <c r="C8" s="7"/>
      <c r="D8" s="7"/>
      <c r="E8" s="7"/>
      <c r="F8" s="7"/>
      <c r="G8" s="8"/>
    </row>
    <row r="9" spans="1:7" ht="22.5" x14ac:dyDescent="0.25">
      <c r="A9" s="9" t="s">
        <v>8</v>
      </c>
      <c r="B9" s="10" t="s">
        <v>9</v>
      </c>
      <c r="C9" s="11" t="s">
        <v>10</v>
      </c>
      <c r="D9" s="11" t="s">
        <v>11</v>
      </c>
      <c r="E9" s="12" t="s">
        <v>12</v>
      </c>
      <c r="F9" s="12" t="s">
        <v>13</v>
      </c>
      <c r="G9" s="11" t="s">
        <v>14</v>
      </c>
    </row>
    <row r="10" spans="1:7" ht="15.75" customHeight="1" x14ac:dyDescent="0.25">
      <c r="A10" s="41">
        <v>1</v>
      </c>
      <c r="B10" s="123" t="s">
        <v>196</v>
      </c>
      <c r="C10" s="124"/>
      <c r="D10" s="124"/>
      <c r="E10" s="124"/>
      <c r="F10" s="124"/>
      <c r="G10" s="124"/>
    </row>
    <row r="11" spans="1:7" ht="22.5" x14ac:dyDescent="0.25">
      <c r="A11" s="21" t="s">
        <v>15</v>
      </c>
      <c r="B11" s="22" t="s">
        <v>20</v>
      </c>
      <c r="C11" s="20" t="s">
        <v>25</v>
      </c>
      <c r="D11" s="19">
        <v>300</v>
      </c>
      <c r="E11" s="23"/>
      <c r="F11" s="23">
        <f>ROUND(D11*E11,2)</f>
        <v>0</v>
      </c>
      <c r="G11" s="76" t="e">
        <f>F11/$F$137*100</f>
        <v>#DIV/0!</v>
      </c>
    </row>
    <row r="12" spans="1:7" ht="22.5" x14ac:dyDescent="0.25">
      <c r="A12" s="21" t="s">
        <v>16</v>
      </c>
      <c r="B12" s="22" t="s">
        <v>21</v>
      </c>
      <c r="C12" s="20" t="s">
        <v>25</v>
      </c>
      <c r="D12" s="19">
        <v>10</v>
      </c>
      <c r="E12" s="23"/>
      <c r="F12" s="23">
        <f t="shared" ref="F12:F15" si="0">ROUND(D12*E12,2)</f>
        <v>0</v>
      </c>
      <c r="G12" s="76" t="e">
        <f t="shared" ref="G12:G16" si="1">F12/$F$137*100</f>
        <v>#DIV/0!</v>
      </c>
    </row>
    <row r="13" spans="1:7" ht="67.5" x14ac:dyDescent="0.25">
      <c r="A13" s="21" t="s">
        <v>17</v>
      </c>
      <c r="B13" s="22" t="s">
        <v>22</v>
      </c>
      <c r="C13" s="20" t="s">
        <v>25</v>
      </c>
      <c r="D13" s="19">
        <v>20</v>
      </c>
      <c r="E13" s="23"/>
      <c r="F13" s="23">
        <f t="shared" si="0"/>
        <v>0</v>
      </c>
      <c r="G13" s="76" t="e">
        <f t="shared" si="1"/>
        <v>#DIV/0!</v>
      </c>
    </row>
    <row r="14" spans="1:7" ht="45" x14ac:dyDescent="0.25">
      <c r="A14" s="21" t="s">
        <v>18</v>
      </c>
      <c r="B14" s="22" t="s">
        <v>23</v>
      </c>
      <c r="C14" s="20" t="s">
        <v>26</v>
      </c>
      <c r="D14" s="19">
        <v>1</v>
      </c>
      <c r="E14" s="23"/>
      <c r="F14" s="23">
        <f t="shared" si="0"/>
        <v>0</v>
      </c>
      <c r="G14" s="76" t="e">
        <f t="shared" si="1"/>
        <v>#DIV/0!</v>
      </c>
    </row>
    <row r="15" spans="1:7" ht="15.75" thickBot="1" x14ac:dyDescent="0.3">
      <c r="A15" s="31" t="s">
        <v>19</v>
      </c>
      <c r="B15" s="37" t="s">
        <v>24</v>
      </c>
      <c r="C15" s="29" t="s">
        <v>26</v>
      </c>
      <c r="D15" s="30">
        <v>1</v>
      </c>
      <c r="E15" s="48"/>
      <c r="F15" s="48">
        <f t="shared" si="0"/>
        <v>0</v>
      </c>
      <c r="G15" s="76" t="e">
        <f t="shared" si="1"/>
        <v>#DIV/0!</v>
      </c>
    </row>
    <row r="16" spans="1:7" ht="15.75" customHeight="1" thickBot="1" x14ac:dyDescent="0.3">
      <c r="A16" s="61" t="s">
        <v>27</v>
      </c>
      <c r="B16" s="116" t="s">
        <v>197</v>
      </c>
      <c r="C16" s="116"/>
      <c r="D16" s="116"/>
      <c r="E16" s="116"/>
      <c r="F16" s="57">
        <f>SUM(F11:F15)</f>
        <v>0</v>
      </c>
      <c r="G16" s="76" t="e">
        <f t="shared" si="1"/>
        <v>#DIV/0!</v>
      </c>
    </row>
    <row r="17" spans="1:7" x14ac:dyDescent="0.25">
      <c r="A17" s="125"/>
      <c r="B17" s="126"/>
      <c r="C17" s="126"/>
      <c r="D17" s="126"/>
      <c r="E17" s="126"/>
      <c r="F17" s="126"/>
      <c r="G17" s="126"/>
    </row>
    <row r="18" spans="1:7" ht="15.75" customHeight="1" x14ac:dyDescent="0.25">
      <c r="A18" s="41">
        <v>2</v>
      </c>
      <c r="B18" s="127" t="s">
        <v>38</v>
      </c>
      <c r="C18" s="127"/>
      <c r="D18" s="127"/>
      <c r="E18" s="127"/>
      <c r="F18" s="127"/>
      <c r="G18" s="127"/>
    </row>
    <row r="19" spans="1:7" ht="22.5" x14ac:dyDescent="0.25">
      <c r="A19" s="21" t="s">
        <v>28</v>
      </c>
      <c r="B19" s="22" t="s">
        <v>39</v>
      </c>
      <c r="C19" s="20" t="s">
        <v>50</v>
      </c>
      <c r="D19" s="19">
        <v>3.6</v>
      </c>
      <c r="E19" s="23"/>
      <c r="F19" s="23">
        <f>ROUND(D19*E19,2)</f>
        <v>0</v>
      </c>
      <c r="G19" s="76" t="e">
        <f>F19/$F$137*100</f>
        <v>#DIV/0!</v>
      </c>
    </row>
    <row r="20" spans="1:7" ht="22.5" x14ac:dyDescent="0.25">
      <c r="A20" s="21" t="s">
        <v>29</v>
      </c>
      <c r="B20" s="22" t="s">
        <v>40</v>
      </c>
      <c r="C20" s="20" t="s">
        <v>50</v>
      </c>
      <c r="D20" s="19">
        <v>47.5</v>
      </c>
      <c r="E20" s="23"/>
      <c r="F20" s="23">
        <f t="shared" ref="F20:F28" si="2">ROUND(D20*E20,2)</f>
        <v>0</v>
      </c>
      <c r="G20" s="76" t="e">
        <f t="shared" ref="G20:G29" si="3">F20/$F$137*100</f>
        <v>#DIV/0!</v>
      </c>
    </row>
    <row r="21" spans="1:7" ht="22.5" x14ac:dyDescent="0.25">
      <c r="A21" s="21" t="s">
        <v>30</v>
      </c>
      <c r="B21" s="22" t="s">
        <v>41</v>
      </c>
      <c r="C21" s="20" t="s">
        <v>50</v>
      </c>
      <c r="D21" s="19">
        <v>42.84</v>
      </c>
      <c r="E21" s="23"/>
      <c r="F21" s="23">
        <f t="shared" si="2"/>
        <v>0</v>
      </c>
      <c r="G21" s="76" t="e">
        <f t="shared" si="3"/>
        <v>#DIV/0!</v>
      </c>
    </row>
    <row r="22" spans="1:7" ht="33.75" x14ac:dyDescent="0.25">
      <c r="A22" s="21" t="s">
        <v>31</v>
      </c>
      <c r="B22" s="22" t="s">
        <v>42</v>
      </c>
      <c r="C22" s="20" t="s">
        <v>51</v>
      </c>
      <c r="D22" s="19">
        <v>47</v>
      </c>
      <c r="E22" s="23"/>
      <c r="F22" s="23">
        <f t="shared" si="2"/>
        <v>0</v>
      </c>
      <c r="G22" s="76" t="e">
        <f t="shared" si="3"/>
        <v>#DIV/0!</v>
      </c>
    </row>
    <row r="23" spans="1:7" ht="33.75" x14ac:dyDescent="0.25">
      <c r="A23" s="21" t="s">
        <v>32</v>
      </c>
      <c r="B23" s="22" t="s">
        <v>43</v>
      </c>
      <c r="C23" s="20" t="s">
        <v>51</v>
      </c>
      <c r="D23" s="19">
        <v>71</v>
      </c>
      <c r="E23" s="23"/>
      <c r="F23" s="23">
        <f t="shared" si="2"/>
        <v>0</v>
      </c>
      <c r="G23" s="76" t="e">
        <f t="shared" si="3"/>
        <v>#DIV/0!</v>
      </c>
    </row>
    <row r="24" spans="1:7" ht="33.75" x14ac:dyDescent="0.25">
      <c r="A24" s="21" t="s">
        <v>33</v>
      </c>
      <c r="B24" s="22" t="s">
        <v>44</v>
      </c>
      <c r="C24" s="20" t="s">
        <v>51</v>
      </c>
      <c r="D24" s="19">
        <v>1370</v>
      </c>
      <c r="E24" s="23"/>
      <c r="F24" s="23">
        <f t="shared" si="2"/>
        <v>0</v>
      </c>
      <c r="G24" s="76" t="e">
        <f t="shared" si="3"/>
        <v>#DIV/0!</v>
      </c>
    </row>
    <row r="25" spans="1:7" ht="33.75" x14ac:dyDescent="0.25">
      <c r="A25" s="21" t="s">
        <v>34</v>
      </c>
      <c r="B25" s="22" t="s">
        <v>45</v>
      </c>
      <c r="C25" s="20" t="s">
        <v>51</v>
      </c>
      <c r="D25" s="19">
        <v>133</v>
      </c>
      <c r="E25" s="23"/>
      <c r="F25" s="23">
        <f t="shared" si="2"/>
        <v>0</v>
      </c>
      <c r="G25" s="76" t="e">
        <f t="shared" si="3"/>
        <v>#DIV/0!</v>
      </c>
    </row>
    <row r="26" spans="1:7" ht="33.75" x14ac:dyDescent="0.25">
      <c r="A26" s="21" t="s">
        <v>35</v>
      </c>
      <c r="B26" s="22" t="s">
        <v>46</v>
      </c>
      <c r="C26" s="20" t="s">
        <v>51</v>
      </c>
      <c r="D26" s="19">
        <v>565</v>
      </c>
      <c r="E26" s="23"/>
      <c r="F26" s="23">
        <f t="shared" si="2"/>
        <v>0</v>
      </c>
      <c r="G26" s="76" t="e">
        <f t="shared" si="3"/>
        <v>#DIV/0!</v>
      </c>
    </row>
    <row r="27" spans="1:7" ht="33.75" x14ac:dyDescent="0.25">
      <c r="A27" s="21" t="s">
        <v>36</v>
      </c>
      <c r="B27" s="22" t="s">
        <v>47</v>
      </c>
      <c r="C27" s="20" t="s">
        <v>51</v>
      </c>
      <c r="D27" s="19">
        <v>835</v>
      </c>
      <c r="E27" s="23"/>
      <c r="F27" s="23">
        <f t="shared" si="2"/>
        <v>0</v>
      </c>
      <c r="G27" s="76" t="e">
        <f t="shared" si="3"/>
        <v>#DIV/0!</v>
      </c>
    </row>
    <row r="28" spans="1:7" ht="57" thickBot="1" x14ac:dyDescent="0.3">
      <c r="A28" s="31" t="s">
        <v>37</v>
      </c>
      <c r="B28" s="37" t="s">
        <v>48</v>
      </c>
      <c r="C28" s="29" t="s">
        <v>52</v>
      </c>
      <c r="D28" s="30">
        <v>195</v>
      </c>
      <c r="E28" s="48"/>
      <c r="F28" s="48">
        <f t="shared" si="2"/>
        <v>0</v>
      </c>
      <c r="G28" s="76" t="e">
        <f t="shared" si="3"/>
        <v>#DIV/0!</v>
      </c>
    </row>
    <row r="29" spans="1:7" ht="15.75" customHeight="1" thickBot="1" x14ac:dyDescent="0.3">
      <c r="A29" s="63" t="s">
        <v>49</v>
      </c>
      <c r="B29" s="118" t="s">
        <v>203</v>
      </c>
      <c r="C29" s="118"/>
      <c r="D29" s="118"/>
      <c r="E29" s="118"/>
      <c r="F29" s="57">
        <f>SUM(F19:F28)</f>
        <v>0</v>
      </c>
      <c r="G29" s="76" t="e">
        <f t="shared" si="3"/>
        <v>#DIV/0!</v>
      </c>
    </row>
    <row r="30" spans="1:7" x14ac:dyDescent="0.25">
      <c r="A30" s="131"/>
      <c r="B30" s="131"/>
      <c r="C30" s="131"/>
      <c r="D30" s="131"/>
      <c r="E30" s="131"/>
      <c r="F30" s="131"/>
      <c r="G30" s="131"/>
    </row>
    <row r="31" spans="1:7" ht="15.75" customHeight="1" x14ac:dyDescent="0.25">
      <c r="A31" s="45">
        <v>3</v>
      </c>
      <c r="B31" s="132" t="s">
        <v>206</v>
      </c>
      <c r="C31" s="132"/>
      <c r="D31" s="132"/>
      <c r="E31" s="132"/>
      <c r="F31" s="132"/>
      <c r="G31" s="132"/>
    </row>
    <row r="32" spans="1:7" x14ac:dyDescent="0.25">
      <c r="A32" s="46" t="s">
        <v>53</v>
      </c>
      <c r="B32" s="128" t="s">
        <v>207</v>
      </c>
      <c r="C32" s="129"/>
      <c r="D32" s="129"/>
      <c r="E32" s="129"/>
      <c r="F32" s="129"/>
      <c r="G32" s="130"/>
    </row>
    <row r="33" spans="1:8" ht="33.75" x14ac:dyDescent="0.25">
      <c r="A33" s="21" t="s">
        <v>54</v>
      </c>
      <c r="B33" s="36" t="s">
        <v>66</v>
      </c>
      <c r="C33" s="26" t="s">
        <v>25</v>
      </c>
      <c r="D33" s="27">
        <v>150.72</v>
      </c>
      <c r="E33" s="23"/>
      <c r="F33" s="23">
        <f>ROUND(D33*E33,2)</f>
        <v>0</v>
      </c>
      <c r="G33" s="76" t="e">
        <f>F33/$F$137*100</f>
        <v>#DIV/0!</v>
      </c>
    </row>
    <row r="34" spans="1:8" ht="22.5" x14ac:dyDescent="0.25">
      <c r="A34" s="21" t="s">
        <v>55</v>
      </c>
      <c r="B34" s="22" t="s">
        <v>67</v>
      </c>
      <c r="C34" s="20" t="s">
        <v>50</v>
      </c>
      <c r="D34" s="19">
        <v>45.24</v>
      </c>
      <c r="E34" s="23"/>
      <c r="F34" s="23">
        <f t="shared" ref="F34:F46" si="4">ROUND(D34*E34,2)</f>
        <v>0</v>
      </c>
      <c r="G34" s="76" t="e">
        <f t="shared" ref="G34:G38" si="5">F34/$F$137*100</f>
        <v>#DIV/0!</v>
      </c>
    </row>
    <row r="35" spans="1:8" ht="22.5" x14ac:dyDescent="0.25">
      <c r="A35" s="21" t="s">
        <v>56</v>
      </c>
      <c r="B35" s="22" t="s">
        <v>68</v>
      </c>
      <c r="C35" s="20" t="s">
        <v>50</v>
      </c>
      <c r="D35" s="19">
        <v>150.72</v>
      </c>
      <c r="E35" s="23"/>
      <c r="F35" s="23">
        <f t="shared" si="4"/>
        <v>0</v>
      </c>
      <c r="G35" s="76" t="e">
        <f t="shared" si="5"/>
        <v>#DIV/0!</v>
      </c>
    </row>
    <row r="36" spans="1:8" ht="22.5" x14ac:dyDescent="0.25">
      <c r="A36" s="21" t="s">
        <v>57</v>
      </c>
      <c r="B36" s="22" t="s">
        <v>69</v>
      </c>
      <c r="C36" s="20" t="s">
        <v>78</v>
      </c>
      <c r="D36" s="19">
        <v>13.44</v>
      </c>
      <c r="E36" s="23"/>
      <c r="F36" s="23">
        <f t="shared" si="4"/>
        <v>0</v>
      </c>
      <c r="G36" s="76" t="e">
        <f t="shared" si="5"/>
        <v>#DIV/0!</v>
      </c>
    </row>
    <row r="37" spans="1:8" ht="33.75" x14ac:dyDescent="0.25">
      <c r="A37" s="21" t="s">
        <v>58</v>
      </c>
      <c r="B37" s="22" t="s">
        <v>70</v>
      </c>
      <c r="C37" s="20" t="s">
        <v>79</v>
      </c>
      <c r="D37" s="19">
        <v>401</v>
      </c>
      <c r="E37" s="23"/>
      <c r="F37" s="23">
        <f t="shared" si="4"/>
        <v>0</v>
      </c>
      <c r="G37" s="76" t="e">
        <f t="shared" si="5"/>
        <v>#DIV/0!</v>
      </c>
    </row>
    <row r="38" spans="1:8" ht="33.75" x14ac:dyDescent="0.25">
      <c r="A38" s="35" t="s">
        <v>198</v>
      </c>
      <c r="B38" s="22" t="s">
        <v>71</v>
      </c>
      <c r="C38" s="20" t="s">
        <v>79</v>
      </c>
      <c r="D38" s="19">
        <v>2655</v>
      </c>
      <c r="E38" s="23"/>
      <c r="F38" s="23">
        <f t="shared" si="4"/>
        <v>0</v>
      </c>
      <c r="G38" s="76" t="e">
        <f t="shared" si="5"/>
        <v>#DIV/0!</v>
      </c>
    </row>
    <row r="39" spans="1:8" x14ac:dyDescent="0.25">
      <c r="A39" s="135"/>
      <c r="B39" s="135"/>
      <c r="C39" s="135"/>
      <c r="D39" s="135"/>
      <c r="E39" s="135"/>
      <c r="F39" s="135"/>
      <c r="G39" s="135"/>
      <c r="H39" s="50"/>
    </row>
    <row r="40" spans="1:8" x14ac:dyDescent="0.25">
      <c r="A40" s="51" t="s">
        <v>59</v>
      </c>
      <c r="B40" s="117" t="s">
        <v>208</v>
      </c>
      <c r="C40" s="117"/>
      <c r="D40" s="117"/>
      <c r="E40" s="117"/>
      <c r="F40" s="117"/>
      <c r="G40" s="117"/>
    </row>
    <row r="41" spans="1:8" ht="33.75" x14ac:dyDescent="0.25">
      <c r="A41" s="21" t="s">
        <v>60</v>
      </c>
      <c r="B41" s="36" t="s">
        <v>72</v>
      </c>
      <c r="C41" s="26" t="s">
        <v>25</v>
      </c>
      <c r="D41" s="27">
        <v>34</v>
      </c>
      <c r="E41" s="23"/>
      <c r="F41" s="23">
        <f t="shared" si="4"/>
        <v>0</v>
      </c>
      <c r="G41" s="76" t="e">
        <f>F41/$F$137*100</f>
        <v>#DIV/0!</v>
      </c>
    </row>
    <row r="42" spans="1:8" ht="22.5" x14ac:dyDescent="0.25">
      <c r="A42" s="21" t="s">
        <v>61</v>
      </c>
      <c r="B42" s="22" t="s">
        <v>67</v>
      </c>
      <c r="C42" s="20" t="s">
        <v>50</v>
      </c>
      <c r="D42" s="19">
        <v>10.4</v>
      </c>
      <c r="E42" s="23"/>
      <c r="F42" s="23">
        <f t="shared" si="4"/>
        <v>0</v>
      </c>
      <c r="G42" s="76" t="e">
        <f t="shared" ref="G42:G47" si="6">F42/$F$137*100</f>
        <v>#DIV/0!</v>
      </c>
    </row>
    <row r="43" spans="1:8" ht="33.75" x14ac:dyDescent="0.25">
      <c r="A43" s="21" t="s">
        <v>62</v>
      </c>
      <c r="B43" s="22" t="s">
        <v>73</v>
      </c>
      <c r="C43" s="20" t="s">
        <v>51</v>
      </c>
      <c r="D43" s="19">
        <v>12.4</v>
      </c>
      <c r="E43" s="23"/>
      <c r="F43" s="23">
        <f t="shared" si="4"/>
        <v>0</v>
      </c>
      <c r="G43" s="76" t="e">
        <f t="shared" si="6"/>
        <v>#DIV/0!</v>
      </c>
    </row>
    <row r="44" spans="1:8" ht="33.75" x14ac:dyDescent="0.25">
      <c r="A44" s="21" t="s">
        <v>63</v>
      </c>
      <c r="B44" s="22" t="s">
        <v>74</v>
      </c>
      <c r="C44" s="20" t="s">
        <v>51</v>
      </c>
      <c r="D44" s="19">
        <v>213.6</v>
      </c>
      <c r="E44" s="23"/>
      <c r="F44" s="23">
        <f t="shared" si="4"/>
        <v>0</v>
      </c>
      <c r="G44" s="76" t="e">
        <f t="shared" si="6"/>
        <v>#DIV/0!</v>
      </c>
    </row>
    <row r="45" spans="1:8" ht="33.75" x14ac:dyDescent="0.25">
      <c r="A45" s="21" t="s">
        <v>64</v>
      </c>
      <c r="B45" s="22" t="s">
        <v>75</v>
      </c>
      <c r="C45" s="20" t="s">
        <v>51</v>
      </c>
      <c r="D45" s="19">
        <v>243.4</v>
      </c>
      <c r="E45" s="23"/>
      <c r="F45" s="23">
        <f t="shared" si="4"/>
        <v>0</v>
      </c>
      <c r="G45" s="76" t="e">
        <f t="shared" si="6"/>
        <v>#DIV/0!</v>
      </c>
    </row>
    <row r="46" spans="1:8" ht="34.5" thickBot="1" x14ac:dyDescent="0.3">
      <c r="A46" s="31" t="s">
        <v>65</v>
      </c>
      <c r="B46" s="37" t="s">
        <v>76</v>
      </c>
      <c r="C46" s="29" t="s">
        <v>51</v>
      </c>
      <c r="D46" s="30">
        <v>361.2</v>
      </c>
      <c r="E46" s="48"/>
      <c r="F46" s="48">
        <f t="shared" si="4"/>
        <v>0</v>
      </c>
      <c r="G46" s="76" t="e">
        <f t="shared" si="6"/>
        <v>#DIV/0!</v>
      </c>
    </row>
    <row r="47" spans="1:8" ht="15.75" customHeight="1" thickBot="1" x14ac:dyDescent="0.3">
      <c r="A47" s="63" t="s">
        <v>77</v>
      </c>
      <c r="B47" s="116" t="s">
        <v>199</v>
      </c>
      <c r="C47" s="116"/>
      <c r="D47" s="116"/>
      <c r="E47" s="116"/>
      <c r="F47" s="57">
        <f>SUM(F33:F46)</f>
        <v>0</v>
      </c>
      <c r="G47" s="76" t="e">
        <f t="shared" si="6"/>
        <v>#DIV/0!</v>
      </c>
    </row>
    <row r="48" spans="1:8" x14ac:dyDescent="0.25">
      <c r="A48" s="122"/>
      <c r="B48" s="122"/>
      <c r="C48" s="122"/>
      <c r="D48" s="122"/>
      <c r="E48" s="122"/>
      <c r="F48" s="122"/>
      <c r="G48" s="122"/>
    </row>
    <row r="49" spans="1:7" ht="15.75" customHeight="1" x14ac:dyDescent="0.25">
      <c r="A49" s="42">
        <v>4</v>
      </c>
      <c r="B49" s="133" t="s">
        <v>209</v>
      </c>
      <c r="C49" s="133"/>
      <c r="D49" s="133"/>
      <c r="E49" s="133"/>
      <c r="F49" s="133"/>
      <c r="G49" s="133"/>
    </row>
    <row r="50" spans="1:7" x14ac:dyDescent="0.25">
      <c r="A50" s="47" t="s">
        <v>80</v>
      </c>
      <c r="B50" s="117" t="s">
        <v>210</v>
      </c>
      <c r="C50" s="117"/>
      <c r="D50" s="117"/>
      <c r="E50" s="117"/>
      <c r="F50" s="117"/>
      <c r="G50" s="117"/>
    </row>
    <row r="51" spans="1:7" ht="22.5" x14ac:dyDescent="0.25">
      <c r="A51" s="21" t="s">
        <v>81</v>
      </c>
      <c r="B51" s="22" t="s">
        <v>93</v>
      </c>
      <c r="C51" s="20" t="s">
        <v>25</v>
      </c>
      <c r="D51" s="19">
        <v>330</v>
      </c>
      <c r="E51" s="23"/>
      <c r="F51" s="23">
        <f>ROUND(D51*E51,2)</f>
        <v>0</v>
      </c>
      <c r="G51" s="76" t="e">
        <f>F51/$F$137*100</f>
        <v>#DIV/0!</v>
      </c>
    </row>
    <row r="52" spans="1:7" ht="22.5" x14ac:dyDescent="0.25">
      <c r="A52" s="21" t="s">
        <v>82</v>
      </c>
      <c r="B52" s="22" t="s">
        <v>68</v>
      </c>
      <c r="C52" s="20" t="s">
        <v>50</v>
      </c>
      <c r="D52" s="19">
        <v>330</v>
      </c>
      <c r="E52" s="23"/>
      <c r="F52" s="23">
        <f t="shared" ref="F52:F63" si="7">ROUND(D52*E52,2)</f>
        <v>0</v>
      </c>
      <c r="G52" s="76" t="e">
        <f t="shared" ref="G52:G55" si="8">F52/$F$137*100</f>
        <v>#DIV/0!</v>
      </c>
    </row>
    <row r="53" spans="1:7" ht="56.25" x14ac:dyDescent="0.25">
      <c r="A53" s="21" t="s">
        <v>83</v>
      </c>
      <c r="B53" s="22" t="s">
        <v>94</v>
      </c>
      <c r="C53" s="20" t="s">
        <v>50</v>
      </c>
      <c r="D53" s="19">
        <v>60</v>
      </c>
      <c r="E53" s="23"/>
      <c r="F53" s="23">
        <f t="shared" si="7"/>
        <v>0</v>
      </c>
      <c r="G53" s="76" t="e">
        <f t="shared" si="8"/>
        <v>#DIV/0!</v>
      </c>
    </row>
    <row r="54" spans="1:7" ht="22.5" x14ac:dyDescent="0.25">
      <c r="A54" s="21" t="s">
        <v>84</v>
      </c>
      <c r="B54" s="22" t="s">
        <v>95</v>
      </c>
      <c r="C54" s="20" t="s">
        <v>51</v>
      </c>
      <c r="D54" s="19">
        <v>4106</v>
      </c>
      <c r="E54" s="23"/>
      <c r="F54" s="23">
        <f t="shared" si="7"/>
        <v>0</v>
      </c>
      <c r="G54" s="76" t="e">
        <f t="shared" si="8"/>
        <v>#DIV/0!</v>
      </c>
    </row>
    <row r="55" spans="1:7" ht="45" x14ac:dyDescent="0.25">
      <c r="A55" s="31" t="s">
        <v>85</v>
      </c>
      <c r="B55" s="37" t="s">
        <v>96</v>
      </c>
      <c r="C55" s="29" t="s">
        <v>52</v>
      </c>
      <c r="D55" s="30">
        <v>300</v>
      </c>
      <c r="E55" s="48"/>
      <c r="F55" s="48">
        <f t="shared" si="7"/>
        <v>0</v>
      </c>
      <c r="G55" s="76" t="e">
        <f t="shared" si="8"/>
        <v>#DIV/0!</v>
      </c>
    </row>
    <row r="56" spans="1:7" x14ac:dyDescent="0.25">
      <c r="A56" s="136"/>
      <c r="B56" s="136"/>
      <c r="C56" s="136"/>
      <c r="D56" s="136"/>
      <c r="E56" s="136"/>
      <c r="F56" s="136"/>
      <c r="G56" s="136"/>
    </row>
    <row r="57" spans="1:7" ht="15.75" customHeight="1" x14ac:dyDescent="0.25">
      <c r="A57" s="49" t="s">
        <v>86</v>
      </c>
      <c r="B57" s="119" t="s">
        <v>211</v>
      </c>
      <c r="C57" s="120"/>
      <c r="D57" s="120"/>
      <c r="E57" s="120"/>
      <c r="F57" s="120"/>
      <c r="G57" s="121"/>
    </row>
    <row r="58" spans="1:7" ht="33.75" x14ac:dyDescent="0.25">
      <c r="A58" s="21" t="s">
        <v>87</v>
      </c>
      <c r="B58" s="22" t="s">
        <v>97</v>
      </c>
      <c r="C58" s="20" t="s">
        <v>25</v>
      </c>
      <c r="D58" s="19">
        <v>38</v>
      </c>
      <c r="E58" s="23"/>
      <c r="F58" s="23">
        <f t="shared" si="7"/>
        <v>0</v>
      </c>
      <c r="G58" s="76" t="e">
        <f>F58/$F$137*100</f>
        <v>#DIV/0!</v>
      </c>
    </row>
    <row r="59" spans="1:7" ht="22.5" x14ac:dyDescent="0.25">
      <c r="A59" s="21" t="s">
        <v>88</v>
      </c>
      <c r="B59" s="22" t="s">
        <v>67</v>
      </c>
      <c r="C59" s="20" t="s">
        <v>50</v>
      </c>
      <c r="D59" s="19">
        <v>7.4</v>
      </c>
      <c r="E59" s="23"/>
      <c r="F59" s="23">
        <f t="shared" si="7"/>
        <v>0</v>
      </c>
      <c r="G59" s="76" t="e">
        <f t="shared" ref="G59:G64" si="9">F59/$F$137*100</f>
        <v>#DIV/0!</v>
      </c>
    </row>
    <row r="60" spans="1:7" ht="23.25" customHeight="1" x14ac:dyDescent="0.25">
      <c r="A60" s="21" t="s">
        <v>89</v>
      </c>
      <c r="B60" s="22" t="s">
        <v>98</v>
      </c>
      <c r="C60" s="20" t="s">
        <v>51</v>
      </c>
      <c r="D60" s="19">
        <v>21</v>
      </c>
      <c r="E60" s="23"/>
      <c r="F60" s="23">
        <f t="shared" si="7"/>
        <v>0</v>
      </c>
      <c r="G60" s="76" t="e">
        <f t="shared" si="9"/>
        <v>#DIV/0!</v>
      </c>
    </row>
    <row r="61" spans="1:7" ht="22.5" x14ac:dyDescent="0.25">
      <c r="A61" s="21" t="s">
        <v>90</v>
      </c>
      <c r="B61" s="22" t="s">
        <v>99</v>
      </c>
      <c r="C61" s="20" t="s">
        <v>51</v>
      </c>
      <c r="D61" s="19">
        <v>90.4</v>
      </c>
      <c r="E61" s="23"/>
      <c r="F61" s="23">
        <f t="shared" si="7"/>
        <v>0</v>
      </c>
      <c r="G61" s="76" t="e">
        <f t="shared" si="9"/>
        <v>#DIV/0!</v>
      </c>
    </row>
    <row r="62" spans="1:7" ht="22.5" x14ac:dyDescent="0.25">
      <c r="A62" s="21" t="s">
        <v>91</v>
      </c>
      <c r="B62" s="22" t="s">
        <v>100</v>
      </c>
      <c r="C62" s="20" t="s">
        <v>51</v>
      </c>
      <c r="D62" s="19">
        <v>97</v>
      </c>
      <c r="E62" s="23"/>
      <c r="F62" s="23">
        <f t="shared" si="7"/>
        <v>0</v>
      </c>
      <c r="G62" s="76" t="e">
        <f t="shared" si="9"/>
        <v>#DIV/0!</v>
      </c>
    </row>
    <row r="63" spans="1:7" ht="34.5" thickBot="1" x14ac:dyDescent="0.3">
      <c r="A63" s="31" t="s">
        <v>92</v>
      </c>
      <c r="B63" s="37" t="s">
        <v>101</v>
      </c>
      <c r="C63" s="29" t="s">
        <v>51</v>
      </c>
      <c r="D63" s="30">
        <v>105.6</v>
      </c>
      <c r="E63" s="48"/>
      <c r="F63" s="48">
        <f t="shared" si="7"/>
        <v>0</v>
      </c>
      <c r="G63" s="76" t="e">
        <f t="shared" si="9"/>
        <v>#DIV/0!</v>
      </c>
    </row>
    <row r="64" spans="1:7" ht="15.75" customHeight="1" thickBot="1" x14ac:dyDescent="0.3">
      <c r="A64" s="63" t="s">
        <v>102</v>
      </c>
      <c r="B64" s="118" t="s">
        <v>202</v>
      </c>
      <c r="C64" s="118"/>
      <c r="D64" s="118"/>
      <c r="E64" s="118"/>
      <c r="F64" s="57">
        <f>SUM(F51:F63)</f>
        <v>0</v>
      </c>
      <c r="G64" s="76" t="e">
        <f t="shared" si="9"/>
        <v>#DIV/0!</v>
      </c>
    </row>
    <row r="65" spans="1:7" x14ac:dyDescent="0.25">
      <c r="A65" s="110"/>
      <c r="B65" s="110"/>
      <c r="C65" s="110"/>
      <c r="D65" s="110"/>
      <c r="E65" s="110"/>
      <c r="F65" s="110"/>
      <c r="G65" s="110"/>
    </row>
    <row r="66" spans="1:7" ht="15.75" customHeight="1" x14ac:dyDescent="0.25">
      <c r="A66" s="41">
        <v>5</v>
      </c>
      <c r="B66" s="127" t="s">
        <v>200</v>
      </c>
      <c r="C66" s="127"/>
      <c r="D66" s="127"/>
      <c r="E66" s="127"/>
      <c r="F66" s="127"/>
      <c r="G66" s="127"/>
    </row>
    <row r="67" spans="1:7" ht="23.25" customHeight="1" x14ac:dyDescent="0.25">
      <c r="A67" s="21" t="s">
        <v>103</v>
      </c>
      <c r="B67" s="36" t="s">
        <v>67</v>
      </c>
      <c r="C67" s="26" t="s">
        <v>50</v>
      </c>
      <c r="D67" s="27">
        <v>9.86</v>
      </c>
      <c r="E67" s="23"/>
      <c r="F67" s="23">
        <f>ROUND(E67*D67,2)</f>
        <v>0</v>
      </c>
      <c r="G67" s="76" t="e">
        <f>F67/$F$137*100</f>
        <v>#DIV/0!</v>
      </c>
    </row>
    <row r="68" spans="1:7" ht="22.5" x14ac:dyDescent="0.25">
      <c r="A68" s="21" t="s">
        <v>104</v>
      </c>
      <c r="B68" s="22" t="s">
        <v>109</v>
      </c>
      <c r="C68" s="20" t="s">
        <v>25</v>
      </c>
      <c r="D68" s="19">
        <v>200.64</v>
      </c>
      <c r="E68" s="23"/>
      <c r="F68" s="23">
        <f t="shared" ref="F68:F72" si="10">ROUND(E68*D68,2)</f>
        <v>0</v>
      </c>
      <c r="G68" s="76" t="e">
        <f t="shared" ref="G68:G73" si="11">F68/$F$137*100</f>
        <v>#DIV/0!</v>
      </c>
    </row>
    <row r="69" spans="1:7" ht="23.25" customHeight="1" x14ac:dyDescent="0.25">
      <c r="A69" s="21" t="s">
        <v>105</v>
      </c>
      <c r="B69" s="22" t="s">
        <v>110</v>
      </c>
      <c r="C69" s="20" t="s">
        <v>51</v>
      </c>
      <c r="D69" s="19">
        <v>198</v>
      </c>
      <c r="E69" s="23"/>
      <c r="F69" s="23">
        <f t="shared" si="10"/>
        <v>0</v>
      </c>
      <c r="G69" s="76" t="e">
        <f t="shared" si="11"/>
        <v>#DIV/0!</v>
      </c>
    </row>
    <row r="70" spans="1:7" ht="23.25" customHeight="1" x14ac:dyDescent="0.25">
      <c r="A70" s="21" t="s">
        <v>106</v>
      </c>
      <c r="B70" s="22" t="s">
        <v>111</v>
      </c>
      <c r="C70" s="20" t="s">
        <v>51</v>
      </c>
      <c r="D70" s="19">
        <v>171.6</v>
      </c>
      <c r="E70" s="23"/>
      <c r="F70" s="23">
        <f t="shared" si="10"/>
        <v>0</v>
      </c>
      <c r="G70" s="76" t="e">
        <f t="shared" si="11"/>
        <v>#DIV/0!</v>
      </c>
    </row>
    <row r="71" spans="1:7" ht="22.5" x14ac:dyDescent="0.25">
      <c r="A71" s="21" t="s">
        <v>107</v>
      </c>
      <c r="B71" s="22" t="s">
        <v>112</v>
      </c>
      <c r="C71" s="20" t="s">
        <v>51</v>
      </c>
      <c r="D71" s="19">
        <v>891</v>
      </c>
      <c r="E71" s="23"/>
      <c r="F71" s="23">
        <f t="shared" si="10"/>
        <v>0</v>
      </c>
      <c r="G71" s="76" t="e">
        <f t="shared" si="11"/>
        <v>#DIV/0!</v>
      </c>
    </row>
    <row r="72" spans="1:7" ht="23.25" thickBot="1" x14ac:dyDescent="0.3">
      <c r="A72" s="31" t="s">
        <v>108</v>
      </c>
      <c r="B72" s="37" t="s">
        <v>113</v>
      </c>
      <c r="C72" s="29" t="s">
        <v>51</v>
      </c>
      <c r="D72" s="30">
        <v>660</v>
      </c>
      <c r="E72" s="48"/>
      <c r="F72" s="48">
        <f t="shared" si="10"/>
        <v>0</v>
      </c>
      <c r="G72" s="76" t="e">
        <f t="shared" si="11"/>
        <v>#DIV/0!</v>
      </c>
    </row>
    <row r="73" spans="1:7" ht="15.75" customHeight="1" thickBot="1" x14ac:dyDescent="0.3">
      <c r="A73" s="61" t="s">
        <v>114</v>
      </c>
      <c r="B73" s="116" t="s">
        <v>201</v>
      </c>
      <c r="C73" s="116"/>
      <c r="D73" s="116"/>
      <c r="E73" s="116"/>
      <c r="F73" s="57">
        <f>SUM(F67:F72)</f>
        <v>0</v>
      </c>
      <c r="G73" s="76" t="e">
        <f t="shared" si="11"/>
        <v>#DIV/0!</v>
      </c>
    </row>
    <row r="74" spans="1:7" x14ac:dyDescent="0.25">
      <c r="A74" s="122"/>
      <c r="B74" s="122"/>
      <c r="C74" s="122"/>
      <c r="D74" s="122"/>
      <c r="E74" s="122"/>
      <c r="F74" s="122"/>
      <c r="G74" s="122"/>
    </row>
    <row r="75" spans="1:7" ht="15.75" customHeight="1" x14ac:dyDescent="0.25">
      <c r="A75" s="41">
        <v>6</v>
      </c>
      <c r="B75" s="127" t="s">
        <v>204</v>
      </c>
      <c r="C75" s="127"/>
      <c r="D75" s="127"/>
      <c r="E75" s="127"/>
      <c r="F75" s="127"/>
      <c r="G75" s="127"/>
    </row>
    <row r="76" spans="1:7" ht="15.75" customHeight="1" x14ac:dyDescent="0.25">
      <c r="A76" s="40" t="s">
        <v>115</v>
      </c>
      <c r="B76" s="137" t="s">
        <v>223</v>
      </c>
      <c r="C76" s="137"/>
      <c r="D76" s="137"/>
      <c r="E76" s="137"/>
      <c r="F76" s="137"/>
      <c r="G76" s="137"/>
    </row>
    <row r="77" spans="1:7" ht="33.75" x14ac:dyDescent="0.25">
      <c r="A77" s="21" t="s">
        <v>116</v>
      </c>
      <c r="B77" s="25" t="s">
        <v>135</v>
      </c>
      <c r="C77" s="26" t="s">
        <v>50</v>
      </c>
      <c r="D77" s="33">
        <v>42.84</v>
      </c>
      <c r="E77" s="23"/>
      <c r="F77" s="23">
        <f>ROUND(D77*E77,2)</f>
        <v>0</v>
      </c>
      <c r="G77" s="76" t="e">
        <f>F77/$F$137*100</f>
        <v>#DIV/0!</v>
      </c>
    </row>
    <row r="78" spans="1:7" ht="33.75" x14ac:dyDescent="0.25">
      <c r="A78" s="21" t="s">
        <v>117</v>
      </c>
      <c r="B78" s="16" t="s">
        <v>42</v>
      </c>
      <c r="C78" s="20" t="s">
        <v>51</v>
      </c>
      <c r="D78" s="34">
        <v>47</v>
      </c>
      <c r="E78" s="23"/>
      <c r="F78" s="23">
        <f t="shared" ref="F78:F96" si="12">ROUND(D78*E78,2)</f>
        <v>0</v>
      </c>
      <c r="G78" s="76" t="e">
        <f t="shared" ref="G78:G85" si="13">F78/$F$137*100</f>
        <v>#DIV/0!</v>
      </c>
    </row>
    <row r="79" spans="1:7" ht="33.75" x14ac:dyDescent="0.25">
      <c r="A79" s="21" t="s">
        <v>118</v>
      </c>
      <c r="B79" s="16" t="s">
        <v>136</v>
      </c>
      <c r="C79" s="20"/>
      <c r="D79" s="34">
        <v>71</v>
      </c>
      <c r="E79" s="23"/>
      <c r="F79" s="23">
        <f t="shared" si="12"/>
        <v>0</v>
      </c>
      <c r="G79" s="76" t="e">
        <f t="shared" si="13"/>
        <v>#DIV/0!</v>
      </c>
    </row>
    <row r="80" spans="1:7" ht="33.75" x14ac:dyDescent="0.25">
      <c r="A80" s="21" t="s">
        <v>119</v>
      </c>
      <c r="B80" s="16" t="s">
        <v>44</v>
      </c>
      <c r="C80" s="20" t="s">
        <v>51</v>
      </c>
      <c r="D80" s="34">
        <v>1370</v>
      </c>
      <c r="E80" s="23"/>
      <c r="F80" s="23">
        <f t="shared" si="12"/>
        <v>0</v>
      </c>
      <c r="G80" s="76" t="e">
        <f t="shared" si="13"/>
        <v>#DIV/0!</v>
      </c>
    </row>
    <row r="81" spans="1:7" ht="33.75" x14ac:dyDescent="0.25">
      <c r="A81" s="15" t="s">
        <v>120</v>
      </c>
      <c r="B81" s="16" t="s">
        <v>45</v>
      </c>
      <c r="C81" s="20" t="s">
        <v>51</v>
      </c>
      <c r="D81" s="34">
        <v>133</v>
      </c>
      <c r="E81" s="23"/>
      <c r="F81" s="23">
        <f t="shared" si="12"/>
        <v>0</v>
      </c>
      <c r="G81" s="76" t="e">
        <f t="shared" si="13"/>
        <v>#DIV/0!</v>
      </c>
    </row>
    <row r="82" spans="1:7" ht="33.75" x14ac:dyDescent="0.25">
      <c r="A82" s="21" t="s">
        <v>121</v>
      </c>
      <c r="B82" s="16" t="s">
        <v>46</v>
      </c>
      <c r="C82" s="20" t="s">
        <v>51</v>
      </c>
      <c r="D82" s="34">
        <v>565</v>
      </c>
      <c r="E82" s="23"/>
      <c r="F82" s="23">
        <f t="shared" si="12"/>
        <v>0</v>
      </c>
      <c r="G82" s="76" t="e">
        <f t="shared" si="13"/>
        <v>#DIV/0!</v>
      </c>
    </row>
    <row r="83" spans="1:7" ht="33.75" x14ac:dyDescent="0.25">
      <c r="A83" s="15" t="s">
        <v>122</v>
      </c>
      <c r="B83" s="16" t="s">
        <v>47</v>
      </c>
      <c r="C83" s="20" t="s">
        <v>51</v>
      </c>
      <c r="D83" s="34">
        <v>835</v>
      </c>
      <c r="E83" s="23"/>
      <c r="F83" s="23">
        <f t="shared" si="12"/>
        <v>0</v>
      </c>
      <c r="G83" s="76" t="e">
        <f t="shared" si="13"/>
        <v>#DIV/0!</v>
      </c>
    </row>
    <row r="84" spans="1:7" ht="22.5" x14ac:dyDescent="0.25">
      <c r="A84" s="15" t="s">
        <v>123</v>
      </c>
      <c r="B84" s="16" t="s">
        <v>40</v>
      </c>
      <c r="C84" s="17" t="s">
        <v>25</v>
      </c>
      <c r="D84" s="34">
        <v>44.72</v>
      </c>
      <c r="E84" s="23"/>
      <c r="F84" s="23">
        <f t="shared" si="12"/>
        <v>0</v>
      </c>
      <c r="G84" s="76" t="e">
        <f t="shared" si="13"/>
        <v>#DIV/0!</v>
      </c>
    </row>
    <row r="85" spans="1:7" ht="56.25" x14ac:dyDescent="0.25">
      <c r="A85" s="31" t="s">
        <v>124</v>
      </c>
      <c r="B85" s="37" t="s">
        <v>137</v>
      </c>
      <c r="C85" s="29" t="s">
        <v>52</v>
      </c>
      <c r="D85" s="62">
        <v>150</v>
      </c>
      <c r="E85" s="48"/>
      <c r="F85" s="48">
        <f t="shared" si="12"/>
        <v>0</v>
      </c>
      <c r="G85" s="76" t="e">
        <f t="shared" si="13"/>
        <v>#DIV/0!</v>
      </c>
    </row>
    <row r="86" spans="1:7" x14ac:dyDescent="0.25">
      <c r="A86" s="136"/>
      <c r="B86" s="136"/>
      <c r="C86" s="136"/>
      <c r="D86" s="136"/>
      <c r="E86" s="136"/>
      <c r="F86" s="136"/>
      <c r="G86" s="136"/>
    </row>
    <row r="87" spans="1:7" ht="15.75" customHeight="1" x14ac:dyDescent="0.25">
      <c r="A87" s="64" t="s">
        <v>125</v>
      </c>
      <c r="B87" s="138" t="s">
        <v>224</v>
      </c>
      <c r="C87" s="139"/>
      <c r="D87" s="139"/>
      <c r="E87" s="139"/>
      <c r="F87" s="139"/>
      <c r="G87" s="140"/>
    </row>
    <row r="88" spans="1:7" ht="33.75" x14ac:dyDescent="0.25">
      <c r="A88" s="21" t="s">
        <v>126</v>
      </c>
      <c r="B88" s="22" t="s">
        <v>138</v>
      </c>
      <c r="C88" s="20" t="s">
        <v>50</v>
      </c>
      <c r="D88" s="34">
        <v>160</v>
      </c>
      <c r="E88" s="23"/>
      <c r="F88" s="23">
        <f t="shared" si="12"/>
        <v>0</v>
      </c>
      <c r="G88" s="76" t="e">
        <f>F88/$F$137*100</f>
        <v>#DIV/0!</v>
      </c>
    </row>
    <row r="89" spans="1:7" ht="56.25" x14ac:dyDescent="0.25">
      <c r="A89" s="21" t="s">
        <v>127</v>
      </c>
      <c r="B89" s="22" t="s">
        <v>139</v>
      </c>
      <c r="C89" s="20" t="s">
        <v>25</v>
      </c>
      <c r="D89" s="34">
        <v>448</v>
      </c>
      <c r="E89" s="23"/>
      <c r="F89" s="23">
        <f t="shared" si="12"/>
        <v>0</v>
      </c>
      <c r="G89" s="76" t="e">
        <f t="shared" ref="G89:G97" si="14">F89/$F$137*100</f>
        <v>#DIV/0!</v>
      </c>
    </row>
    <row r="90" spans="1:7" ht="22.5" x14ac:dyDescent="0.25">
      <c r="A90" s="21" t="s">
        <v>128</v>
      </c>
      <c r="B90" s="22" t="s">
        <v>140</v>
      </c>
      <c r="C90" s="20" t="s">
        <v>51</v>
      </c>
      <c r="D90" s="34">
        <v>702</v>
      </c>
      <c r="E90" s="23"/>
      <c r="F90" s="23">
        <f t="shared" si="12"/>
        <v>0</v>
      </c>
      <c r="G90" s="76" t="e">
        <f t="shared" si="14"/>
        <v>#DIV/0!</v>
      </c>
    </row>
    <row r="91" spans="1:7" ht="23.25" customHeight="1" x14ac:dyDescent="0.25">
      <c r="A91" s="21" t="s">
        <v>129</v>
      </c>
      <c r="B91" s="22" t="s">
        <v>141</v>
      </c>
      <c r="C91" s="20" t="s">
        <v>51</v>
      </c>
      <c r="D91" s="34">
        <v>460</v>
      </c>
      <c r="E91" s="23"/>
      <c r="F91" s="23">
        <f t="shared" si="12"/>
        <v>0</v>
      </c>
      <c r="G91" s="76" t="e">
        <f t="shared" si="14"/>
        <v>#DIV/0!</v>
      </c>
    </row>
    <row r="92" spans="1:7" ht="22.5" x14ac:dyDescent="0.25">
      <c r="A92" s="21" t="s">
        <v>130</v>
      </c>
      <c r="B92" s="22" t="s">
        <v>142</v>
      </c>
      <c r="C92" s="20" t="s">
        <v>51</v>
      </c>
      <c r="D92" s="34">
        <v>1740</v>
      </c>
      <c r="E92" s="23"/>
      <c r="F92" s="23">
        <f t="shared" si="12"/>
        <v>0</v>
      </c>
      <c r="G92" s="76" t="e">
        <f t="shared" si="14"/>
        <v>#DIV/0!</v>
      </c>
    </row>
    <row r="93" spans="1:7" ht="22.5" x14ac:dyDescent="0.25">
      <c r="A93" s="21" t="s">
        <v>131</v>
      </c>
      <c r="B93" s="22" t="s">
        <v>143</v>
      </c>
      <c r="C93" s="20" t="s">
        <v>51</v>
      </c>
      <c r="D93" s="34">
        <v>2784</v>
      </c>
      <c r="E93" s="23"/>
      <c r="F93" s="23">
        <f t="shared" si="12"/>
        <v>0</v>
      </c>
      <c r="G93" s="76" t="e">
        <f t="shared" si="14"/>
        <v>#DIV/0!</v>
      </c>
    </row>
    <row r="94" spans="1:7" ht="22.5" x14ac:dyDescent="0.25">
      <c r="A94" s="21" t="s">
        <v>132</v>
      </c>
      <c r="B94" s="22" t="s">
        <v>144</v>
      </c>
      <c r="C94" s="20" t="s">
        <v>51</v>
      </c>
      <c r="D94" s="34">
        <v>600</v>
      </c>
      <c r="E94" s="23"/>
      <c r="F94" s="23">
        <f t="shared" si="12"/>
        <v>0</v>
      </c>
      <c r="G94" s="76" t="e">
        <f t="shared" si="14"/>
        <v>#DIV/0!</v>
      </c>
    </row>
    <row r="95" spans="1:7" ht="33.75" x14ac:dyDescent="0.25">
      <c r="A95" s="21" t="s">
        <v>133</v>
      </c>
      <c r="B95" s="22" t="s">
        <v>145</v>
      </c>
      <c r="C95" s="20" t="s">
        <v>51</v>
      </c>
      <c r="D95" s="34">
        <v>817</v>
      </c>
      <c r="E95" s="23"/>
      <c r="F95" s="23">
        <f t="shared" si="12"/>
        <v>0</v>
      </c>
      <c r="G95" s="76" t="e">
        <f t="shared" si="14"/>
        <v>#DIV/0!</v>
      </c>
    </row>
    <row r="96" spans="1:7" ht="34.5" thickBot="1" x14ac:dyDescent="0.3">
      <c r="A96" s="31" t="s">
        <v>134</v>
      </c>
      <c r="B96" s="37" t="s">
        <v>146</v>
      </c>
      <c r="C96" s="29" t="s">
        <v>51</v>
      </c>
      <c r="D96" s="62">
        <v>68</v>
      </c>
      <c r="E96" s="48"/>
      <c r="F96" s="48">
        <f t="shared" si="12"/>
        <v>0</v>
      </c>
      <c r="G96" s="76" t="e">
        <f t="shared" si="14"/>
        <v>#DIV/0!</v>
      </c>
    </row>
    <row r="97" spans="1:7" ht="15.75" customHeight="1" thickBot="1" x14ac:dyDescent="0.3">
      <c r="A97" s="63" t="s">
        <v>148</v>
      </c>
      <c r="B97" s="116" t="s">
        <v>147</v>
      </c>
      <c r="C97" s="116"/>
      <c r="D97" s="116"/>
      <c r="E97" s="116"/>
      <c r="F97" s="57">
        <f>SUM(F77:F96)</f>
        <v>0</v>
      </c>
      <c r="G97" s="76" t="e">
        <f t="shared" si="14"/>
        <v>#DIV/0!</v>
      </c>
    </row>
    <row r="98" spans="1:7" ht="15.75" customHeight="1" x14ac:dyDescent="0.25">
      <c r="A98" s="122"/>
      <c r="B98" s="122"/>
      <c r="C98" s="122"/>
      <c r="D98" s="122"/>
      <c r="E98" s="122"/>
      <c r="F98" s="122"/>
      <c r="G98" s="122"/>
    </row>
    <row r="99" spans="1:7" ht="15.75" customHeight="1" x14ac:dyDescent="0.25">
      <c r="A99" s="43">
        <v>7</v>
      </c>
      <c r="B99" s="134" t="s">
        <v>212</v>
      </c>
      <c r="C99" s="134"/>
      <c r="D99" s="134"/>
      <c r="E99" s="134"/>
      <c r="F99" s="134"/>
      <c r="G99" s="134"/>
    </row>
    <row r="100" spans="1:7" ht="33.75" x14ac:dyDescent="0.25">
      <c r="A100" s="21" t="s">
        <v>149</v>
      </c>
      <c r="B100" s="22" t="s">
        <v>151</v>
      </c>
      <c r="C100" s="20" t="s">
        <v>25</v>
      </c>
      <c r="D100" s="19">
        <v>7.2</v>
      </c>
      <c r="E100" s="23"/>
      <c r="F100" s="39">
        <f>ROUND(D100*E100,2)</f>
        <v>0</v>
      </c>
      <c r="G100" s="76" t="e">
        <f>F100/$F$137*100</f>
        <v>#DIV/0!</v>
      </c>
    </row>
    <row r="101" spans="1:7" ht="15.75" thickBot="1" x14ac:dyDescent="0.3">
      <c r="A101" s="31" t="s">
        <v>150</v>
      </c>
      <c r="B101" s="37" t="s">
        <v>152</v>
      </c>
      <c r="C101" s="29" t="s">
        <v>25</v>
      </c>
      <c r="D101" s="30">
        <v>3.6</v>
      </c>
      <c r="E101" s="48"/>
      <c r="F101" s="52">
        <f>ROUND(D101*E101,2)</f>
        <v>0</v>
      </c>
      <c r="G101" s="76" t="e">
        <f t="shared" ref="G101:G102" si="15">F101/$F$137*100</f>
        <v>#DIV/0!</v>
      </c>
    </row>
    <row r="102" spans="1:7" ht="15.75" customHeight="1" thickBot="1" x14ac:dyDescent="0.3">
      <c r="A102" s="61" t="s">
        <v>215</v>
      </c>
      <c r="B102" s="116" t="s">
        <v>213</v>
      </c>
      <c r="C102" s="116"/>
      <c r="D102" s="116"/>
      <c r="E102" s="116"/>
      <c r="F102" s="57">
        <f>SUM(F100:F101)</f>
        <v>0</v>
      </c>
      <c r="G102" s="76" t="e">
        <f t="shared" si="15"/>
        <v>#DIV/0!</v>
      </c>
    </row>
    <row r="103" spans="1:7" ht="15.75" customHeight="1" x14ac:dyDescent="0.25">
      <c r="A103" s="122"/>
      <c r="B103" s="122"/>
      <c r="C103" s="122"/>
      <c r="D103" s="122"/>
      <c r="E103" s="122"/>
      <c r="F103" s="122"/>
      <c r="G103" s="122"/>
    </row>
    <row r="104" spans="1:7" ht="15.75" customHeight="1" x14ac:dyDescent="0.25">
      <c r="A104" s="44">
        <v>8</v>
      </c>
      <c r="B104" s="127" t="s">
        <v>214</v>
      </c>
      <c r="C104" s="127"/>
      <c r="D104" s="127"/>
      <c r="E104" s="127"/>
      <c r="F104" s="127"/>
      <c r="G104" s="127"/>
    </row>
    <row r="105" spans="1:7" ht="15.75" thickBot="1" x14ac:dyDescent="0.3">
      <c r="A105" s="58" t="s">
        <v>153</v>
      </c>
      <c r="B105" s="28" t="s">
        <v>154</v>
      </c>
      <c r="C105" s="32" t="s">
        <v>25</v>
      </c>
      <c r="D105" s="30">
        <v>300</v>
      </c>
      <c r="E105" s="30"/>
      <c r="F105" s="52">
        <f>ROUND(D105*E105,2)</f>
        <v>0</v>
      </c>
      <c r="G105" s="100" t="e">
        <f>F105/$F$137*100</f>
        <v>#DIV/0!</v>
      </c>
    </row>
    <row r="106" spans="1:7" ht="15.75" customHeight="1" thickBot="1" x14ac:dyDescent="0.3">
      <c r="A106" s="59" t="s">
        <v>155</v>
      </c>
      <c r="B106" s="143" t="s">
        <v>216</v>
      </c>
      <c r="C106" s="144"/>
      <c r="D106" s="144"/>
      <c r="E106" s="145"/>
      <c r="F106" s="60">
        <f>F105</f>
        <v>0</v>
      </c>
      <c r="G106" s="76" t="e">
        <f>F106/$F$137*100</f>
        <v>#DIV/0!</v>
      </c>
    </row>
    <row r="107" spans="1:7" x14ac:dyDescent="0.25">
      <c r="A107" s="122"/>
      <c r="B107" s="122"/>
      <c r="C107" s="122"/>
      <c r="D107" s="122"/>
      <c r="E107" s="122"/>
      <c r="F107" s="122"/>
      <c r="G107" s="122"/>
    </row>
    <row r="108" spans="1:7" ht="15.75" customHeight="1" x14ac:dyDescent="0.25">
      <c r="A108" s="41">
        <v>9</v>
      </c>
      <c r="B108" s="127" t="s">
        <v>205</v>
      </c>
      <c r="C108" s="127"/>
      <c r="D108" s="127"/>
      <c r="E108" s="127"/>
      <c r="F108" s="127"/>
      <c r="G108" s="127"/>
    </row>
    <row r="109" spans="1:7" ht="15.75" customHeight="1" x14ac:dyDescent="0.25">
      <c r="A109" s="54" t="s">
        <v>195</v>
      </c>
      <c r="B109" s="117" t="s">
        <v>217</v>
      </c>
      <c r="C109" s="117"/>
      <c r="D109" s="117"/>
      <c r="E109" s="117"/>
      <c r="F109" s="117"/>
      <c r="G109" s="117"/>
    </row>
    <row r="110" spans="1:7" ht="56.25" x14ac:dyDescent="0.25">
      <c r="A110" s="20" t="s">
        <v>156</v>
      </c>
      <c r="B110" s="22" t="s">
        <v>175</v>
      </c>
      <c r="C110" s="20" t="s">
        <v>50</v>
      </c>
      <c r="D110" s="19">
        <v>280</v>
      </c>
      <c r="E110" s="23"/>
      <c r="F110" s="23">
        <f>ROUND(D110*E110,2)</f>
        <v>0</v>
      </c>
      <c r="G110" s="76" t="e">
        <f>F110/$F$137*100</f>
        <v>#DIV/0!</v>
      </c>
    </row>
    <row r="111" spans="1:7" ht="22.5" x14ac:dyDescent="0.25">
      <c r="A111" s="20" t="s">
        <v>157</v>
      </c>
      <c r="B111" s="22" t="s">
        <v>176</v>
      </c>
      <c r="C111" s="20" t="s">
        <v>50</v>
      </c>
      <c r="D111" s="19">
        <v>235.38</v>
      </c>
      <c r="E111" s="23"/>
      <c r="F111" s="23">
        <f t="shared" ref="F111:F134" si="16">ROUND(D111*E111,2)</f>
        <v>0</v>
      </c>
      <c r="G111" s="76" t="e">
        <f t="shared" ref="G111:G112" si="17">F111/$F$137*100</f>
        <v>#DIV/0!</v>
      </c>
    </row>
    <row r="112" spans="1:7" x14ac:dyDescent="0.25">
      <c r="A112" s="29" t="s">
        <v>158</v>
      </c>
      <c r="B112" s="37" t="s">
        <v>177</v>
      </c>
      <c r="C112" s="29" t="s">
        <v>193</v>
      </c>
      <c r="D112" s="30">
        <v>360</v>
      </c>
      <c r="E112" s="48"/>
      <c r="F112" s="48">
        <f t="shared" si="16"/>
        <v>0</v>
      </c>
      <c r="G112" s="76" t="e">
        <f t="shared" si="17"/>
        <v>#DIV/0!</v>
      </c>
    </row>
    <row r="113" spans="1:7" ht="15.75" customHeight="1" x14ac:dyDescent="0.25">
      <c r="A113" s="136"/>
      <c r="B113" s="136"/>
      <c r="C113" s="136"/>
      <c r="D113" s="136"/>
      <c r="E113" s="136"/>
      <c r="F113" s="136"/>
      <c r="G113" s="136"/>
    </row>
    <row r="114" spans="1:7" ht="15.75" customHeight="1" x14ac:dyDescent="0.25">
      <c r="A114" s="53" t="s">
        <v>159</v>
      </c>
      <c r="B114" s="141" t="s">
        <v>178</v>
      </c>
      <c r="C114" s="142"/>
      <c r="D114" s="142"/>
      <c r="E114" s="142"/>
      <c r="F114" s="142"/>
      <c r="G114" s="142"/>
    </row>
    <row r="115" spans="1:7" ht="45" x14ac:dyDescent="0.25">
      <c r="A115" s="21" t="s">
        <v>160</v>
      </c>
      <c r="B115" s="22" t="s">
        <v>179</v>
      </c>
      <c r="C115" s="20" t="s">
        <v>50</v>
      </c>
      <c r="D115" s="19">
        <v>630</v>
      </c>
      <c r="E115" s="23"/>
      <c r="F115" s="23">
        <f t="shared" si="16"/>
        <v>0</v>
      </c>
      <c r="G115" s="76" t="e">
        <f>F115/$F$137*100</f>
        <v>#DIV/0!</v>
      </c>
    </row>
    <row r="116" spans="1:7" ht="22.5" x14ac:dyDescent="0.25">
      <c r="A116" s="21" t="s">
        <v>161</v>
      </c>
      <c r="B116" s="22" t="s">
        <v>180</v>
      </c>
      <c r="C116" s="20" t="s">
        <v>50</v>
      </c>
      <c r="D116" s="19">
        <v>630</v>
      </c>
      <c r="E116" s="23"/>
      <c r="F116" s="23">
        <f t="shared" si="16"/>
        <v>0</v>
      </c>
      <c r="G116" s="76" t="e">
        <f t="shared" ref="G116:G117" si="18">F116/$F$137*100</f>
        <v>#DIV/0!</v>
      </c>
    </row>
    <row r="117" spans="1:7" ht="22.5" x14ac:dyDescent="0.25">
      <c r="A117" s="31" t="s">
        <v>162</v>
      </c>
      <c r="B117" s="37" t="s">
        <v>181</v>
      </c>
      <c r="C117" s="29" t="s">
        <v>50</v>
      </c>
      <c r="D117" s="30">
        <v>630</v>
      </c>
      <c r="E117" s="48"/>
      <c r="F117" s="48">
        <f t="shared" si="16"/>
        <v>0</v>
      </c>
      <c r="G117" s="76" t="e">
        <f t="shared" si="18"/>
        <v>#DIV/0!</v>
      </c>
    </row>
    <row r="118" spans="1:7" x14ac:dyDescent="0.25">
      <c r="A118" s="136"/>
      <c r="B118" s="136"/>
      <c r="C118" s="136"/>
      <c r="D118" s="136"/>
      <c r="E118" s="136"/>
      <c r="F118" s="136"/>
      <c r="G118" s="136"/>
    </row>
    <row r="119" spans="1:7" ht="24.75" customHeight="1" x14ac:dyDescent="0.25">
      <c r="A119" s="53" t="s">
        <v>163</v>
      </c>
      <c r="B119" s="119" t="s">
        <v>182</v>
      </c>
      <c r="C119" s="120"/>
      <c r="D119" s="120"/>
      <c r="E119" s="120"/>
      <c r="F119" s="120"/>
      <c r="G119" s="121"/>
    </row>
    <row r="120" spans="1:7" ht="33.75" x14ac:dyDescent="0.25">
      <c r="A120" s="21" t="s">
        <v>164</v>
      </c>
      <c r="B120" s="22" t="s">
        <v>183</v>
      </c>
      <c r="C120" s="20" t="s">
        <v>50</v>
      </c>
      <c r="D120" s="19">
        <v>360</v>
      </c>
      <c r="E120" s="23"/>
      <c r="F120" s="23">
        <f t="shared" si="16"/>
        <v>0</v>
      </c>
      <c r="G120" s="76" t="e">
        <f>F120/$F$137*100</f>
        <v>#DIV/0!</v>
      </c>
    </row>
    <row r="121" spans="1:7" ht="33.75" x14ac:dyDescent="0.25">
      <c r="A121" s="21" t="s">
        <v>165</v>
      </c>
      <c r="B121" s="22" t="s">
        <v>184</v>
      </c>
      <c r="C121" s="20" t="s">
        <v>194</v>
      </c>
      <c r="D121" s="19">
        <v>360</v>
      </c>
      <c r="E121" s="23"/>
      <c r="F121" s="23">
        <f t="shared" si="16"/>
        <v>0</v>
      </c>
      <c r="G121" s="76" t="e">
        <f t="shared" ref="G121:G123" si="19">F121/$F$137*100</f>
        <v>#DIV/0!</v>
      </c>
    </row>
    <row r="122" spans="1:7" ht="22.5" x14ac:dyDescent="0.25">
      <c r="A122" s="21" t="s">
        <v>218</v>
      </c>
      <c r="B122" s="22" t="s">
        <v>185</v>
      </c>
      <c r="C122" s="20" t="s">
        <v>50</v>
      </c>
      <c r="D122" s="19">
        <v>360</v>
      </c>
      <c r="E122" s="23"/>
      <c r="F122" s="23">
        <f t="shared" si="16"/>
        <v>0</v>
      </c>
      <c r="G122" s="76" t="e">
        <f t="shared" si="19"/>
        <v>#DIV/0!</v>
      </c>
    </row>
    <row r="123" spans="1:7" ht="23.25" customHeight="1" x14ac:dyDescent="0.25">
      <c r="A123" s="31" t="s">
        <v>219</v>
      </c>
      <c r="B123" s="37" t="s">
        <v>186</v>
      </c>
      <c r="C123" s="29" t="s">
        <v>50</v>
      </c>
      <c r="D123" s="30">
        <v>360</v>
      </c>
      <c r="E123" s="48"/>
      <c r="F123" s="48">
        <f t="shared" si="16"/>
        <v>0</v>
      </c>
      <c r="G123" s="76" t="e">
        <f t="shared" si="19"/>
        <v>#DIV/0!</v>
      </c>
    </row>
    <row r="124" spans="1:7" x14ac:dyDescent="0.25">
      <c r="A124" s="136"/>
      <c r="B124" s="136"/>
      <c r="C124" s="136"/>
      <c r="D124" s="136"/>
      <c r="E124" s="136"/>
      <c r="F124" s="136"/>
      <c r="G124" s="136"/>
    </row>
    <row r="125" spans="1:7" ht="15.75" customHeight="1" x14ac:dyDescent="0.25">
      <c r="A125" s="53" t="s">
        <v>166</v>
      </c>
      <c r="B125" s="119" t="s">
        <v>187</v>
      </c>
      <c r="C125" s="120"/>
      <c r="D125" s="120"/>
      <c r="E125" s="120"/>
      <c r="F125" s="120"/>
      <c r="G125" s="121"/>
    </row>
    <row r="126" spans="1:7" ht="45" x14ac:dyDescent="0.25">
      <c r="A126" s="21" t="s">
        <v>167</v>
      </c>
      <c r="B126" s="22" t="s">
        <v>188</v>
      </c>
      <c r="C126" s="20" t="s">
        <v>50</v>
      </c>
      <c r="D126" s="19">
        <v>140</v>
      </c>
      <c r="E126" s="23"/>
      <c r="F126" s="23">
        <f t="shared" si="16"/>
        <v>0</v>
      </c>
      <c r="G126" s="76" t="e">
        <f>F126/$F$137*100</f>
        <v>#DIV/0!</v>
      </c>
    </row>
    <row r="127" spans="1:7" ht="33.75" x14ac:dyDescent="0.25">
      <c r="A127" s="21" t="s">
        <v>168</v>
      </c>
      <c r="B127" s="22" t="s">
        <v>189</v>
      </c>
      <c r="C127" s="20" t="s">
        <v>50</v>
      </c>
      <c r="D127" s="19">
        <v>140</v>
      </c>
      <c r="E127" s="23"/>
      <c r="F127" s="23">
        <f t="shared" si="16"/>
        <v>0</v>
      </c>
      <c r="G127" s="76" t="e">
        <f>F127/$F$137*100</f>
        <v>#DIV/0!</v>
      </c>
    </row>
    <row r="128" spans="1:7" x14ac:dyDescent="0.25">
      <c r="A128" s="136"/>
      <c r="B128" s="136"/>
      <c r="C128" s="136"/>
      <c r="D128" s="136"/>
      <c r="E128" s="136"/>
      <c r="F128" s="136"/>
      <c r="G128" s="136"/>
    </row>
    <row r="129" spans="1:9" ht="21.75" customHeight="1" x14ac:dyDescent="0.25">
      <c r="A129" s="53" t="s">
        <v>169</v>
      </c>
      <c r="B129" s="119" t="s">
        <v>225</v>
      </c>
      <c r="C129" s="120"/>
      <c r="D129" s="120"/>
      <c r="E129" s="120"/>
      <c r="F129" s="120"/>
      <c r="G129" s="121"/>
    </row>
    <row r="130" spans="1:9" ht="22.5" x14ac:dyDescent="0.25">
      <c r="A130" s="21" t="s">
        <v>170</v>
      </c>
      <c r="B130" s="22" t="s">
        <v>190</v>
      </c>
      <c r="C130" s="20" t="s">
        <v>50</v>
      </c>
      <c r="D130" s="19">
        <v>2100</v>
      </c>
      <c r="E130" s="23"/>
      <c r="F130" s="23">
        <f t="shared" si="16"/>
        <v>0</v>
      </c>
      <c r="G130" s="76" t="e">
        <f>F130/$F$137*100</f>
        <v>#DIV/0!</v>
      </c>
    </row>
    <row r="131" spans="1:9" ht="33.75" x14ac:dyDescent="0.25">
      <c r="A131" s="21" t="s">
        <v>171</v>
      </c>
      <c r="B131" s="22" t="s">
        <v>184</v>
      </c>
      <c r="C131" s="20" t="s">
        <v>194</v>
      </c>
      <c r="D131" s="19">
        <v>2100</v>
      </c>
      <c r="E131" s="23"/>
      <c r="F131" s="23">
        <f t="shared" si="16"/>
        <v>0</v>
      </c>
      <c r="G131" s="76" t="e">
        <f t="shared" ref="G131:G135" si="20">F131/$F$137*100</f>
        <v>#DIV/0!</v>
      </c>
    </row>
    <row r="132" spans="1:9" ht="33.75" x14ac:dyDescent="0.25">
      <c r="A132" s="21" t="s">
        <v>172</v>
      </c>
      <c r="B132" s="22" t="s">
        <v>191</v>
      </c>
      <c r="C132" s="20" t="s">
        <v>50</v>
      </c>
      <c r="D132" s="19">
        <v>84</v>
      </c>
      <c r="E132" s="23"/>
      <c r="F132" s="23">
        <f t="shared" si="16"/>
        <v>0</v>
      </c>
      <c r="G132" s="76" t="e">
        <f t="shared" si="20"/>
        <v>#DIV/0!</v>
      </c>
    </row>
    <row r="133" spans="1:9" ht="22.5" x14ac:dyDescent="0.25">
      <c r="A133" s="21" t="s">
        <v>173</v>
      </c>
      <c r="B133" s="22" t="s">
        <v>185</v>
      </c>
      <c r="C133" s="20" t="s">
        <v>50</v>
      </c>
      <c r="D133" s="19">
        <v>2100</v>
      </c>
      <c r="E133" s="23"/>
      <c r="F133" s="23">
        <f t="shared" si="16"/>
        <v>0</v>
      </c>
      <c r="G133" s="76" t="e">
        <f t="shared" si="20"/>
        <v>#DIV/0!</v>
      </c>
    </row>
    <row r="134" spans="1:9" ht="23.25" thickBot="1" x14ac:dyDescent="0.3">
      <c r="A134" s="31" t="s">
        <v>174</v>
      </c>
      <c r="B134" s="37" t="s">
        <v>192</v>
      </c>
      <c r="C134" s="29" t="s">
        <v>50</v>
      </c>
      <c r="D134" s="30">
        <v>2100</v>
      </c>
      <c r="E134" s="48"/>
      <c r="F134" s="48">
        <f t="shared" si="16"/>
        <v>0</v>
      </c>
      <c r="G134" s="76" t="e">
        <f t="shared" si="20"/>
        <v>#DIV/0!</v>
      </c>
    </row>
    <row r="135" spans="1:9" ht="15.75" customHeight="1" thickBot="1" x14ac:dyDescent="0.3">
      <c r="A135" s="56" t="s">
        <v>221</v>
      </c>
      <c r="B135" s="146" t="s">
        <v>220</v>
      </c>
      <c r="C135" s="146"/>
      <c r="D135" s="146"/>
      <c r="E135" s="146"/>
      <c r="F135" s="57">
        <f>SUM(F110:F134)</f>
        <v>0</v>
      </c>
      <c r="G135" s="76" t="e">
        <f t="shared" si="20"/>
        <v>#DIV/0!</v>
      </c>
    </row>
    <row r="136" spans="1:9" ht="15.75" thickBot="1" x14ac:dyDescent="0.3">
      <c r="A136" s="147"/>
      <c r="B136" s="147"/>
      <c r="C136" s="147"/>
      <c r="D136" s="147"/>
      <c r="E136" s="147"/>
      <c r="F136" s="147"/>
      <c r="G136" s="147"/>
    </row>
    <row r="137" spans="1:9" ht="15.75" thickBot="1" x14ac:dyDescent="0.3">
      <c r="A137" s="148" t="s">
        <v>222</v>
      </c>
      <c r="B137" s="149"/>
      <c r="C137" s="149"/>
      <c r="D137" s="149"/>
      <c r="E137" s="149"/>
      <c r="F137" s="55">
        <f>SUM(F16+F29+F47+F64+F73+F97+F102+F106+F135)</f>
        <v>0</v>
      </c>
      <c r="G137" s="101" t="e">
        <f>F137*100/F137</f>
        <v>#DIV/0!</v>
      </c>
      <c r="I137" s="13"/>
    </row>
  </sheetData>
  <mergeCells count="53">
    <mergeCell ref="B135:E135"/>
    <mergeCell ref="A136:G136"/>
    <mergeCell ref="A137:E137"/>
    <mergeCell ref="A107:G107"/>
    <mergeCell ref="A103:G103"/>
    <mergeCell ref="B129:G129"/>
    <mergeCell ref="B108:G108"/>
    <mergeCell ref="B114:G114"/>
    <mergeCell ref="B119:G119"/>
    <mergeCell ref="B125:G125"/>
    <mergeCell ref="B106:E106"/>
    <mergeCell ref="A113:G113"/>
    <mergeCell ref="A118:G118"/>
    <mergeCell ref="A124:G124"/>
    <mergeCell ref="A128:G128"/>
    <mergeCell ref="B109:G109"/>
    <mergeCell ref="A39:G39"/>
    <mergeCell ref="A56:G56"/>
    <mergeCell ref="A86:G86"/>
    <mergeCell ref="B66:G66"/>
    <mergeCell ref="B73:E73"/>
    <mergeCell ref="B75:G75"/>
    <mergeCell ref="B76:G76"/>
    <mergeCell ref="B40:G40"/>
    <mergeCell ref="B49:G49"/>
    <mergeCell ref="B99:G99"/>
    <mergeCell ref="B102:E102"/>
    <mergeCell ref="B104:G104"/>
    <mergeCell ref="A74:G74"/>
    <mergeCell ref="B87:G87"/>
    <mergeCell ref="B97:E97"/>
    <mergeCell ref="A98:G98"/>
    <mergeCell ref="A17:G17"/>
    <mergeCell ref="B18:G18"/>
    <mergeCell ref="B32:G32"/>
    <mergeCell ref="A30:G30"/>
    <mergeCell ref="B31:G31"/>
    <mergeCell ref="A1:G1"/>
    <mergeCell ref="B2:G2"/>
    <mergeCell ref="B3:G3"/>
    <mergeCell ref="B4:G4"/>
    <mergeCell ref="A65:G65"/>
    <mergeCell ref="C7:G7"/>
    <mergeCell ref="A5:G5"/>
    <mergeCell ref="A6:G6"/>
    <mergeCell ref="B16:E16"/>
    <mergeCell ref="B47:E47"/>
    <mergeCell ref="B50:G50"/>
    <mergeCell ref="B29:E29"/>
    <mergeCell ref="B64:E64"/>
    <mergeCell ref="B57:G57"/>
    <mergeCell ref="A48:G48"/>
    <mergeCell ref="B10:G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F15" sqref="F15"/>
    </sheetView>
  </sheetViews>
  <sheetFormatPr defaultRowHeight="14.25" x14ac:dyDescent="0.2"/>
  <cols>
    <col min="1" max="1" width="6.5703125" style="14" customWidth="1"/>
    <col min="2" max="2" width="28.7109375" style="14" customWidth="1"/>
    <col min="3" max="3" width="11.7109375" style="14" bestFit="1" customWidth="1"/>
    <col min="4" max="4" width="9.42578125" style="14" bestFit="1" customWidth="1"/>
    <col min="5" max="5" width="11.28515625" style="14" bestFit="1" customWidth="1"/>
    <col min="6" max="6" width="9.42578125" style="14" bestFit="1" customWidth="1"/>
    <col min="7" max="7" width="11.28515625" style="14" bestFit="1" customWidth="1"/>
    <col min="8" max="8" width="9.28515625" style="14" bestFit="1" customWidth="1"/>
    <col min="9" max="9" width="11.28515625" style="14" bestFit="1" customWidth="1"/>
    <col min="10" max="10" width="9.28515625" style="14" bestFit="1" customWidth="1"/>
    <col min="11" max="11" width="13.140625" style="14" bestFit="1" customWidth="1"/>
    <col min="12" max="12" width="9.28515625" style="14" bestFit="1" customWidth="1"/>
    <col min="13" max="13" width="13.28515625" style="14" bestFit="1" customWidth="1"/>
    <col min="14" max="14" width="11.7109375" style="14" bestFit="1" customWidth="1"/>
    <col min="15" max="16384" width="9.140625" style="14"/>
  </cols>
  <sheetData>
    <row r="1" spans="1:14" ht="15.75" thickBot="1" x14ac:dyDescent="0.25">
      <c r="A1" s="161" t="s">
        <v>226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3"/>
    </row>
    <row r="2" spans="1:14" ht="25.5" customHeight="1" x14ac:dyDescent="0.2">
      <c r="A2" s="152" t="s">
        <v>227</v>
      </c>
      <c r="B2" s="15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</row>
    <row r="3" spans="1:14" x14ac:dyDescent="0.2">
      <c r="A3" s="154" t="s">
        <v>2</v>
      </c>
      <c r="B3" s="15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</row>
    <row r="4" spans="1:14" ht="14.25" customHeight="1" x14ac:dyDescent="0.2">
      <c r="A4" s="154" t="s">
        <v>3</v>
      </c>
      <c r="B4" s="155"/>
      <c r="C4" s="168" t="s">
        <v>240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70"/>
    </row>
    <row r="5" spans="1:14" x14ac:dyDescent="0.2">
      <c r="A5" s="179" t="s">
        <v>228</v>
      </c>
      <c r="B5" s="180"/>
      <c r="C5" s="102">
        <f>M19</f>
        <v>0</v>
      </c>
      <c r="D5" s="65"/>
      <c r="E5" s="65"/>
      <c r="F5" s="65"/>
      <c r="G5" s="65"/>
      <c r="H5" s="65"/>
      <c r="I5" s="65"/>
      <c r="J5" s="65"/>
      <c r="K5" s="65"/>
      <c r="L5" s="65"/>
      <c r="M5" s="72"/>
      <c r="N5" s="91"/>
    </row>
    <row r="6" spans="1:14" ht="15" thickBot="1" x14ac:dyDescent="0.25">
      <c r="A6" s="181" t="s">
        <v>5</v>
      </c>
      <c r="B6" s="182"/>
      <c r="C6" s="66">
        <v>0.29339999999999999</v>
      </c>
      <c r="D6" s="66"/>
      <c r="E6" s="66"/>
      <c r="F6" s="66"/>
      <c r="G6" s="66"/>
      <c r="H6" s="66"/>
      <c r="I6" s="66"/>
      <c r="J6" s="66"/>
      <c r="K6" s="66"/>
      <c r="L6" s="66"/>
      <c r="M6" s="92"/>
      <c r="N6" s="93"/>
    </row>
    <row r="7" spans="1:14" ht="15" customHeight="1" thickBot="1" x14ac:dyDescent="0.25">
      <c r="A7" s="158" t="s">
        <v>229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60"/>
    </row>
    <row r="8" spans="1:14" ht="15" thickBot="1" x14ac:dyDescent="0.25">
      <c r="A8" s="183" t="s">
        <v>9</v>
      </c>
      <c r="B8" s="184"/>
      <c r="C8" s="150" t="s">
        <v>230</v>
      </c>
      <c r="D8" s="151"/>
      <c r="E8" s="185" t="s">
        <v>231</v>
      </c>
      <c r="F8" s="151"/>
      <c r="G8" s="150" t="s">
        <v>232</v>
      </c>
      <c r="H8" s="151"/>
      <c r="I8" s="150" t="s">
        <v>233</v>
      </c>
      <c r="J8" s="151"/>
      <c r="K8" s="150" t="s">
        <v>234</v>
      </c>
      <c r="L8" s="151"/>
      <c r="M8" s="175" t="s">
        <v>237</v>
      </c>
      <c r="N8" s="176"/>
    </row>
    <row r="9" spans="1:14" ht="15" thickBot="1" x14ac:dyDescent="0.25">
      <c r="A9" s="67" t="s">
        <v>8</v>
      </c>
      <c r="B9" s="68" t="s">
        <v>235</v>
      </c>
      <c r="C9" s="69" t="s">
        <v>236</v>
      </c>
      <c r="D9" s="78" t="s">
        <v>14</v>
      </c>
      <c r="E9" s="79" t="s">
        <v>236</v>
      </c>
      <c r="F9" s="80" t="s">
        <v>14</v>
      </c>
      <c r="G9" s="69" t="s">
        <v>236</v>
      </c>
      <c r="H9" s="78" t="s">
        <v>14</v>
      </c>
      <c r="I9" s="79" t="s">
        <v>236</v>
      </c>
      <c r="J9" s="80" t="s">
        <v>14</v>
      </c>
      <c r="K9" s="69" t="s">
        <v>236</v>
      </c>
      <c r="L9" s="69" t="s">
        <v>14</v>
      </c>
      <c r="M9" s="68" t="s">
        <v>236</v>
      </c>
      <c r="N9" s="68" t="s">
        <v>14</v>
      </c>
    </row>
    <row r="10" spans="1:14" ht="25.5" customHeight="1" x14ac:dyDescent="0.2">
      <c r="A10" s="39">
        <v>1</v>
      </c>
      <c r="B10" s="71" t="str">
        <f>Orçamento!B10</f>
        <v>SERVIÇOS INICIAIS</v>
      </c>
      <c r="C10" s="74">
        <f>M10*D10%</f>
        <v>0</v>
      </c>
      <c r="D10" s="73">
        <v>50</v>
      </c>
      <c r="E10" s="81">
        <f>M10*F10%</f>
        <v>0</v>
      </c>
      <c r="F10" s="82">
        <v>50</v>
      </c>
      <c r="G10" s="70"/>
      <c r="H10" s="70"/>
      <c r="I10" s="83"/>
      <c r="J10" s="82"/>
      <c r="K10" s="70"/>
      <c r="L10" s="70"/>
      <c r="M10" s="87">
        <f>Orçamento!F16</f>
        <v>0</v>
      </c>
      <c r="N10" s="88" t="e">
        <f>M10/$M$19*100</f>
        <v>#DIV/0!</v>
      </c>
    </row>
    <row r="11" spans="1:14" ht="24.75" customHeight="1" x14ac:dyDescent="0.2">
      <c r="A11" s="39">
        <v>2</v>
      </c>
      <c r="B11" s="71" t="str">
        <f>Orçamento!B18</f>
        <v>INFRA ESTRUTURA</v>
      </c>
      <c r="C11" s="74">
        <f t="shared" ref="C11:C13" si="0">M11*D11%</f>
        <v>0</v>
      </c>
      <c r="D11" s="38">
        <v>30</v>
      </c>
      <c r="E11" s="81">
        <f t="shared" ref="E11:E13" si="1">M11*F11%</f>
        <v>0</v>
      </c>
      <c r="F11" s="82">
        <v>25</v>
      </c>
      <c r="G11" s="18">
        <f>M11*H11%</f>
        <v>0</v>
      </c>
      <c r="H11" s="70">
        <v>30</v>
      </c>
      <c r="I11" s="81">
        <f>M11*J11%</f>
        <v>0</v>
      </c>
      <c r="J11" s="82">
        <v>15</v>
      </c>
      <c r="K11" s="70"/>
      <c r="L11" s="70"/>
      <c r="M11" s="81">
        <f>Orçamento!F29</f>
        <v>0</v>
      </c>
      <c r="N11" s="89" t="e">
        <f t="shared" ref="N11:N19" si="2">M11/$M$19*100</f>
        <v>#DIV/0!</v>
      </c>
    </row>
    <row r="12" spans="1:14" ht="25.5" customHeight="1" x14ac:dyDescent="0.2">
      <c r="A12" s="39">
        <v>3</v>
      </c>
      <c r="B12" s="71" t="str">
        <f>Orçamento!B31</f>
        <v xml:space="preserve">MESOESTRUTURA </v>
      </c>
      <c r="C12" s="74">
        <f t="shared" si="0"/>
        <v>0</v>
      </c>
      <c r="D12" s="38">
        <v>20</v>
      </c>
      <c r="E12" s="81">
        <f t="shared" si="1"/>
        <v>0</v>
      </c>
      <c r="F12" s="82">
        <v>20</v>
      </c>
      <c r="G12" s="18">
        <f t="shared" ref="G12:G18" si="3">M12*H12%</f>
        <v>0</v>
      </c>
      <c r="H12" s="70">
        <v>30</v>
      </c>
      <c r="I12" s="81">
        <f t="shared" ref="I12:I15" si="4">M12*J12%</f>
        <v>0</v>
      </c>
      <c r="J12" s="82">
        <v>30</v>
      </c>
      <c r="K12" s="70"/>
      <c r="L12" s="70"/>
      <c r="M12" s="81">
        <f>Orçamento!F47</f>
        <v>0</v>
      </c>
      <c r="N12" s="89" t="e">
        <f t="shared" si="2"/>
        <v>#DIV/0!</v>
      </c>
    </row>
    <row r="13" spans="1:14" ht="21.75" customHeight="1" x14ac:dyDescent="0.2">
      <c r="A13" s="39">
        <v>4</v>
      </c>
      <c r="B13" s="71" t="str">
        <f>Orçamento!B49</f>
        <v>SUPRAESTRUTURA</v>
      </c>
      <c r="C13" s="74">
        <f t="shared" si="0"/>
        <v>0</v>
      </c>
      <c r="D13" s="38">
        <v>10</v>
      </c>
      <c r="E13" s="81">
        <f t="shared" si="1"/>
        <v>0</v>
      </c>
      <c r="F13" s="82">
        <v>20</v>
      </c>
      <c r="G13" s="18">
        <f t="shared" si="3"/>
        <v>0</v>
      </c>
      <c r="H13" s="70">
        <v>40</v>
      </c>
      <c r="I13" s="81">
        <f t="shared" si="4"/>
        <v>0</v>
      </c>
      <c r="J13" s="82">
        <v>30</v>
      </c>
      <c r="K13" s="70"/>
      <c r="L13" s="70"/>
      <c r="M13" s="81">
        <f>Orçamento!F64</f>
        <v>0</v>
      </c>
      <c r="N13" s="89" t="e">
        <f t="shared" si="2"/>
        <v>#DIV/0!</v>
      </c>
    </row>
    <row r="14" spans="1:14" ht="15" customHeight="1" x14ac:dyDescent="0.2">
      <c r="A14" s="39">
        <v>5</v>
      </c>
      <c r="B14" s="71" t="str">
        <f>Orçamento!B66</f>
        <v>GUARDA CORPO E COFRE</v>
      </c>
      <c r="C14" s="75"/>
      <c r="D14" s="38"/>
      <c r="E14" s="83"/>
      <c r="F14" s="82"/>
      <c r="G14" s="18">
        <f t="shared" si="3"/>
        <v>0</v>
      </c>
      <c r="H14" s="70">
        <v>10</v>
      </c>
      <c r="I14" s="81">
        <f t="shared" si="4"/>
        <v>0</v>
      </c>
      <c r="J14" s="82">
        <v>20</v>
      </c>
      <c r="K14" s="18">
        <f>M14*L14%</f>
        <v>0</v>
      </c>
      <c r="L14" s="70">
        <v>70</v>
      </c>
      <c r="M14" s="81">
        <f>Orçamento!F73</f>
        <v>0</v>
      </c>
      <c r="N14" s="89" t="e">
        <f t="shared" si="2"/>
        <v>#DIV/0!</v>
      </c>
    </row>
    <row r="15" spans="1:14" ht="22.5" x14ac:dyDescent="0.2">
      <c r="A15" s="39">
        <v>6</v>
      </c>
      <c r="B15" s="71" t="str">
        <f>Orçamento!B75</f>
        <v>CORTINAS - PARA A FORMAÇÃO DOS BLOCOS E DA CORTINA</v>
      </c>
      <c r="C15" s="75"/>
      <c r="D15" s="38"/>
      <c r="E15" s="83"/>
      <c r="F15" s="82"/>
      <c r="G15" s="18"/>
      <c r="H15" s="70"/>
      <c r="I15" s="81">
        <f t="shared" si="4"/>
        <v>0</v>
      </c>
      <c r="J15" s="82">
        <v>30</v>
      </c>
      <c r="K15" s="18">
        <f t="shared" ref="K15:K18" si="5">M15*L15%</f>
        <v>0</v>
      </c>
      <c r="L15" s="70">
        <v>70</v>
      </c>
      <c r="M15" s="81">
        <f>Orçamento!F97</f>
        <v>0</v>
      </c>
      <c r="N15" s="89" t="e">
        <f t="shared" si="2"/>
        <v>#DIV/0!</v>
      </c>
    </row>
    <row r="16" spans="1:14" ht="25.5" customHeight="1" x14ac:dyDescent="0.2">
      <c r="A16" s="39">
        <v>7</v>
      </c>
      <c r="B16" s="71" t="str">
        <f>Orçamento!B99</f>
        <v>SINALIZAÇÃO</v>
      </c>
      <c r="C16" s="75"/>
      <c r="D16" s="38"/>
      <c r="E16" s="83"/>
      <c r="F16" s="82"/>
      <c r="G16" s="18"/>
      <c r="H16" s="70"/>
      <c r="I16" s="81"/>
      <c r="J16" s="82"/>
      <c r="K16" s="18">
        <f t="shared" si="5"/>
        <v>0</v>
      </c>
      <c r="L16" s="70">
        <v>100</v>
      </c>
      <c r="M16" s="81">
        <f>Orçamento!F102</f>
        <v>0</v>
      </c>
      <c r="N16" s="89" t="e">
        <f t="shared" si="2"/>
        <v>#DIV/0!</v>
      </c>
    </row>
    <row r="17" spans="1:14" ht="15" customHeight="1" x14ac:dyDescent="0.2">
      <c r="A17" s="39">
        <v>8</v>
      </c>
      <c r="B17" s="71" t="str">
        <f>Orçamento!B104</f>
        <v>COMPLEMENTARES</v>
      </c>
      <c r="C17" s="75"/>
      <c r="D17" s="38"/>
      <c r="E17" s="83"/>
      <c r="F17" s="82"/>
      <c r="G17" s="18"/>
      <c r="H17" s="70"/>
      <c r="I17" s="81"/>
      <c r="J17" s="82"/>
      <c r="K17" s="18">
        <f t="shared" si="5"/>
        <v>0</v>
      </c>
      <c r="L17" s="70">
        <v>100</v>
      </c>
      <c r="M17" s="83">
        <f>Orçamento!F106</f>
        <v>0</v>
      </c>
      <c r="N17" s="89" t="e">
        <f t="shared" si="2"/>
        <v>#DIV/0!</v>
      </c>
    </row>
    <row r="18" spans="1:14" ht="15" thickBot="1" x14ac:dyDescent="0.25">
      <c r="A18" s="52">
        <v>9</v>
      </c>
      <c r="B18" s="24" t="str">
        <f>Orçamento!B108</f>
        <v>MOVIMENTÇÃO DE SOLO</v>
      </c>
      <c r="C18" s="38"/>
      <c r="D18" s="38"/>
      <c r="E18" s="84"/>
      <c r="F18" s="85"/>
      <c r="G18" s="18">
        <f t="shared" si="3"/>
        <v>0</v>
      </c>
      <c r="H18" s="70">
        <v>20</v>
      </c>
      <c r="I18" s="86">
        <f>M18*J18%</f>
        <v>0</v>
      </c>
      <c r="J18" s="85">
        <v>20</v>
      </c>
      <c r="K18" s="18">
        <f t="shared" si="5"/>
        <v>0</v>
      </c>
      <c r="L18" s="70">
        <v>60</v>
      </c>
      <c r="M18" s="86">
        <f>Orçamento!F135</f>
        <v>0</v>
      </c>
      <c r="N18" s="90" t="e">
        <f t="shared" si="2"/>
        <v>#DIV/0!</v>
      </c>
    </row>
    <row r="19" spans="1:14" ht="15" thickBot="1" x14ac:dyDescent="0.25">
      <c r="A19" s="177" t="s">
        <v>238</v>
      </c>
      <c r="B19" s="178"/>
      <c r="C19" s="95">
        <f>SUM(C10:C18)</f>
        <v>0</v>
      </c>
      <c r="D19" s="98" t="e">
        <f>C19/M19*100</f>
        <v>#DIV/0!</v>
      </c>
      <c r="E19" s="77">
        <f>SUM(E10:E18)</f>
        <v>0</v>
      </c>
      <c r="F19" s="98" t="e">
        <f>E19/M19*100</f>
        <v>#DIV/0!</v>
      </c>
      <c r="G19" s="77">
        <f>SUM(G10:G18)</f>
        <v>0</v>
      </c>
      <c r="H19" s="98" t="e">
        <f>G19/M19*100</f>
        <v>#DIV/0!</v>
      </c>
      <c r="I19" s="77">
        <f>SUM(I10:I18)</f>
        <v>0</v>
      </c>
      <c r="J19" s="98" t="e">
        <f>I19/M19*100</f>
        <v>#DIV/0!</v>
      </c>
      <c r="K19" s="77">
        <f>SUM(K13:K18)</f>
        <v>0</v>
      </c>
      <c r="L19" s="98" t="e">
        <f>K19/M19*100</f>
        <v>#DIV/0!</v>
      </c>
      <c r="M19" s="171">
        <f>SUM(M10:M18)</f>
        <v>0</v>
      </c>
      <c r="N19" s="173" t="e">
        <f t="shared" si="2"/>
        <v>#DIV/0!</v>
      </c>
    </row>
    <row r="20" spans="1:14" ht="15.75" customHeight="1" thickBot="1" x14ac:dyDescent="0.25">
      <c r="A20" s="156" t="s">
        <v>239</v>
      </c>
      <c r="B20" s="157"/>
      <c r="C20" s="96">
        <f>C19</f>
        <v>0</v>
      </c>
      <c r="D20" s="99" t="e">
        <f>C20/M19*100</f>
        <v>#DIV/0!</v>
      </c>
      <c r="E20" s="94">
        <f>SUM(E19+C20)</f>
        <v>0</v>
      </c>
      <c r="F20" s="99" t="e">
        <f>E20/M19*100</f>
        <v>#DIV/0!</v>
      </c>
      <c r="G20" s="94">
        <f>SUM(G19+E20)</f>
        <v>0</v>
      </c>
      <c r="H20" s="99" t="e">
        <f>G20/M19*100</f>
        <v>#DIV/0!</v>
      </c>
      <c r="I20" s="94">
        <f>SUM(I19+G20)</f>
        <v>0</v>
      </c>
      <c r="J20" s="99" t="e">
        <f>I20/M19*100</f>
        <v>#DIV/0!</v>
      </c>
      <c r="K20" s="94">
        <f>SUM(K19+I20)</f>
        <v>0</v>
      </c>
      <c r="L20" s="97" t="e">
        <f>K20/M19*100</f>
        <v>#DIV/0!</v>
      </c>
      <c r="M20" s="172"/>
      <c r="N20" s="174"/>
    </row>
  </sheetData>
  <mergeCells count="21">
    <mergeCell ref="A20:B20"/>
    <mergeCell ref="A7:N7"/>
    <mergeCell ref="A1:N1"/>
    <mergeCell ref="C2:N2"/>
    <mergeCell ref="C3:N3"/>
    <mergeCell ref="C4:N4"/>
    <mergeCell ref="M19:M20"/>
    <mergeCell ref="N19:N20"/>
    <mergeCell ref="M8:N8"/>
    <mergeCell ref="A19:B19"/>
    <mergeCell ref="A4:B4"/>
    <mergeCell ref="A5:B5"/>
    <mergeCell ref="A6:B6"/>
    <mergeCell ref="A8:B8"/>
    <mergeCell ref="C8:D8"/>
    <mergeCell ref="E8:F8"/>
    <mergeCell ref="G8:H8"/>
    <mergeCell ref="I8:J8"/>
    <mergeCell ref="K8:L8"/>
    <mergeCell ref="A2:B2"/>
    <mergeCell ref="A3:B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2018-05-28T10:58:56Z</dcterms:created>
  <dcterms:modified xsi:type="dcterms:W3CDTF">2018-05-29T18:55:24Z</dcterms:modified>
</cp:coreProperties>
</file>