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_Editais\Editais 2018\Prefeitura\Processo nº 19-2018 - Muro de Contencao - Capela Mortuaria Nova Roma\"/>
    </mc:Choice>
  </mc:AlternateContent>
  <bookViews>
    <workbookView xWindow="0" yWindow="0" windowWidth="15345" windowHeight="4635"/>
  </bookViews>
  <sheets>
    <sheet name="Orçamento" sheetId="1" r:id="rId1"/>
    <sheet name="Cronogram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2" l="1"/>
  <c r="B7" i="2"/>
  <c r="F56" i="1"/>
  <c r="F57" i="1" s="1"/>
  <c r="I18" i="2" s="1"/>
  <c r="F48" i="1"/>
  <c r="F49" i="1"/>
  <c r="F50" i="1"/>
  <c r="F51" i="1"/>
  <c r="F52" i="1"/>
  <c r="F47" i="1"/>
  <c r="F42" i="1"/>
  <c r="F43" i="1"/>
  <c r="F41" i="1"/>
  <c r="F44" i="1" s="1"/>
  <c r="F37" i="1"/>
  <c r="F38" i="1" s="1"/>
  <c r="F59" i="1" s="1"/>
  <c r="F33" i="1"/>
  <c r="F32" i="1"/>
  <c r="F34" i="1" s="1"/>
  <c r="G14" i="2" s="1"/>
  <c r="F28" i="1"/>
  <c r="F29" i="1" s="1"/>
  <c r="C13" i="2" s="1"/>
  <c r="F18" i="1"/>
  <c r="F19" i="1"/>
  <c r="F20" i="1"/>
  <c r="F21" i="1"/>
  <c r="F22" i="1"/>
  <c r="F23" i="1"/>
  <c r="F24" i="1"/>
  <c r="F17" i="1"/>
  <c r="F12" i="1"/>
  <c r="F11" i="1"/>
  <c r="I15" i="2" l="1"/>
  <c r="G15" i="2"/>
  <c r="F25" i="1"/>
  <c r="I16" i="2"/>
  <c r="G16" i="2"/>
  <c r="G18" i="2"/>
  <c r="F53" i="1"/>
  <c r="G17" i="2" s="1"/>
  <c r="F13" i="1"/>
  <c r="C11" i="2" s="1"/>
  <c r="E12" i="2" l="1"/>
  <c r="G12" i="2"/>
  <c r="I12" i="2"/>
  <c r="C12" i="2"/>
  <c r="C19" i="2" s="1"/>
  <c r="C20" i="2" s="1"/>
  <c r="G13" i="1"/>
  <c r="G59" i="1" l="1"/>
  <c r="G33" i="1"/>
  <c r="G53" i="1"/>
  <c r="G18" i="1"/>
  <c r="G22" i="1"/>
  <c r="G17" i="1"/>
  <c r="B7" i="1"/>
  <c r="G29" i="1"/>
  <c r="G47" i="1"/>
  <c r="G42" i="1"/>
  <c r="G28" i="1"/>
  <c r="G19" i="1"/>
  <c r="G23" i="1"/>
  <c r="G34" i="1"/>
  <c r="G50" i="1"/>
  <c r="G38" i="1"/>
  <c r="G25" i="1"/>
  <c r="I20" i="2"/>
  <c r="G37" i="1"/>
  <c r="G49" i="1"/>
  <c r="G41" i="1"/>
  <c r="G20" i="1"/>
  <c r="G24" i="1"/>
  <c r="G56" i="1"/>
  <c r="G21" i="1"/>
  <c r="G12" i="1"/>
  <c r="G44" i="1"/>
  <c r="G43" i="1"/>
  <c r="G57" i="1"/>
  <c r="G11" i="1"/>
  <c r="G52" i="1"/>
  <c r="G51" i="1"/>
  <c r="G48" i="1"/>
  <c r="G32" i="1"/>
  <c r="D19" i="2" l="1"/>
  <c r="D20" i="2"/>
  <c r="E19" i="2" l="1"/>
  <c r="F19" i="2" s="1"/>
  <c r="I19" i="2"/>
  <c r="J19" i="2" s="1"/>
  <c r="G19" i="2"/>
  <c r="H19" i="2" s="1"/>
  <c r="E20" i="2" l="1"/>
  <c r="F20" i="2" s="1"/>
  <c r="G20" i="2" l="1"/>
  <c r="H20" i="2" s="1"/>
</calcChain>
</file>

<file path=xl/sharedStrings.xml><?xml version="1.0" encoding="utf-8"?>
<sst xmlns="http://schemas.openxmlformats.org/spreadsheetml/2006/main" count="149" uniqueCount="98">
  <si>
    <t>ITEM</t>
  </si>
  <si>
    <t>ITENS DE SERVIÇO</t>
  </si>
  <si>
    <t>Unidade</t>
  </si>
  <si>
    <t xml:space="preserve">Quantidade </t>
  </si>
  <si>
    <t>Custo Unitário (R$)</t>
  </si>
  <si>
    <t>Custo Total (R$)</t>
  </si>
  <si>
    <t>%</t>
  </si>
  <si>
    <t>MOVIMENTAÇÃO DE TERRA</t>
  </si>
  <si>
    <t>1.1</t>
  </si>
  <si>
    <t>Escavação mecânica de vala com retroescavadeira</t>
  </si>
  <si>
    <t xml:space="preserve"> m3</t>
  </si>
  <si>
    <t>1.2</t>
  </si>
  <si>
    <t>Reaterro manual com solo argilo arenoso e compactação manual</t>
  </si>
  <si>
    <t>m3</t>
  </si>
  <si>
    <t>1.3</t>
  </si>
  <si>
    <t>Total do Item</t>
  </si>
  <si>
    <t>ESTRUTURA - MURO</t>
  </si>
  <si>
    <t>2.1</t>
  </si>
  <si>
    <t>ESTRUTURA EM CONCRETO (ESTACAS, BLOCOS, PILARES E VIGAS)</t>
  </si>
  <si>
    <t>2.1.1</t>
  </si>
  <si>
    <t>Estaca a trado (broca) em concreto moldado in loco, incluso concretagem in loco, e armadura de fretagem conforme projeto</t>
  </si>
  <si>
    <t>m</t>
  </si>
  <si>
    <t>2.1.2</t>
  </si>
  <si>
    <t>Fabricação e montagem de forma estruturais em madeira compensada, utilização 4 x para vigas, pilares, blocos.</t>
  </si>
  <si>
    <t>m2</t>
  </si>
  <si>
    <t>2.1.3</t>
  </si>
  <si>
    <t>Concreto usinado bombeável, classe de resistência c25, brita 0 e brita 1, inclui serviço de bombeamento</t>
  </si>
  <si>
    <t>2.1.4</t>
  </si>
  <si>
    <t>Armação de bloco, viga baldrame ou sapata utilizando aço ca-50 de 5,0 mm - inclui montagem</t>
  </si>
  <si>
    <t>kg</t>
  </si>
  <si>
    <t>2.1.5</t>
  </si>
  <si>
    <t>Armação de bloco, viga baldrame ou sapata utilizando aço ca-50 de 6,3 mm - inclui montagem</t>
  </si>
  <si>
    <t>2.1.6</t>
  </si>
  <si>
    <t>Armação de bloco, viga baldrame ou sapata utilizando aço ca-50 de 8,0 mm - inclui montagem</t>
  </si>
  <si>
    <t>2.1.7</t>
  </si>
  <si>
    <t>Armação de bloco, viga baldrame ou sapata utilizando aço ca-50 de 10,0 mm - inclui montagem</t>
  </si>
  <si>
    <t>2.1.8</t>
  </si>
  <si>
    <t>Armação de bloco, viga baldrame ou sapata utilizando aço ca-50 de 12,5 mm - inclui montagem</t>
  </si>
  <si>
    <t>2.1.9</t>
  </si>
  <si>
    <t>ALVENARIA EM BLOCOS DE CONCRETO</t>
  </si>
  <si>
    <t>3.1</t>
  </si>
  <si>
    <t>Muro de arrimo de alvenaria de pedra de alicerce argamassado e=20 cm</t>
  </si>
  <si>
    <t>3.2</t>
  </si>
  <si>
    <t>DRENAGEM</t>
  </si>
  <si>
    <t>4.1</t>
  </si>
  <si>
    <t>Camada vertical drenante c/pedra britada n 2 ou n 3, incluso  tubo de concreto simples para drenagem bstc d=200 mm revestido com manta geotextil conforme projeto</t>
  </si>
  <si>
    <t>4.2</t>
  </si>
  <si>
    <t>Tubo de pvc dn 32 mm (drenagem da parede)</t>
  </si>
  <si>
    <t>4.3</t>
  </si>
  <si>
    <t>CERCA DE FECHAMENTO</t>
  </si>
  <si>
    <t>5.1</t>
  </si>
  <si>
    <t>Alambrado em tubo de aço galvanizado, diâmetro 2", altura 1,20 m, fixado a cada 2,50 m em blocos de concreto, com tela de arame galvanizado revestido em pvc, malha 7,5 x 7,5 cm</t>
  </si>
  <si>
    <t>5.2</t>
  </si>
  <si>
    <t>RAMPA DE ACESSO A EDIFICAÇÃO</t>
  </si>
  <si>
    <t>6.1</t>
  </si>
  <si>
    <t>Lastro de brita c/pedra britada 1 e 2 - espessura = 5,0 cm</t>
  </si>
  <si>
    <t>6.2</t>
  </si>
  <si>
    <t>Revestimento cerâmico para piso com placas tipo grês dedimensões 35x35 cm (antiderrapante)</t>
  </si>
  <si>
    <t>6.3</t>
  </si>
  <si>
    <t>Piso de concreto com concreto moldado in loco, usinado, acabamento convencional, não armado</t>
  </si>
  <si>
    <t>6.4</t>
  </si>
  <si>
    <t>CALÇADAS</t>
  </si>
  <si>
    <t>7.1</t>
  </si>
  <si>
    <t>Camada horizontal c/pedra britada 1 e 2 (espessura = 3,0 cm)</t>
  </si>
  <si>
    <t>7.2</t>
  </si>
  <si>
    <t>Execução de passeio (calçada) ou piso de concreto com concreto moldado in loco, usinado, acabamento convencional, não armado</t>
  </si>
  <si>
    <t>7.3</t>
  </si>
  <si>
    <t>Execução de passeio (calçada) ou piso de concreto com concreto moldado in loco, usinado, acabamento convencional, espessura 6 cm, armado</t>
  </si>
  <si>
    <t>7.4</t>
  </si>
  <si>
    <t>Ladrilho hidráulico, 33 x 33 cm, e= 2 cm, alerta ou tatil direcional</t>
  </si>
  <si>
    <t>7.5</t>
  </si>
  <si>
    <t>Ladrilho hidráulico, 33 x 33 cm e=2,0 cm, natural ou xadrez</t>
  </si>
  <si>
    <t>7.6</t>
  </si>
  <si>
    <t>Realinhamento manual de meio fio com meio fio reaproveitado da calçada</t>
  </si>
  <si>
    <t>7.7</t>
  </si>
  <si>
    <t>SERVIÇOS FINAIS DA OBRA</t>
  </si>
  <si>
    <t>8.1</t>
  </si>
  <si>
    <t>Limpeza final da obra</t>
  </si>
  <si>
    <t>8.2</t>
  </si>
  <si>
    <t xml:space="preserve">TOTAL GERAL DA OBRA </t>
  </si>
  <si>
    <t xml:space="preserve">PLANILHA QUANTITATIVA E ORÇAMENTÁRIA </t>
  </si>
  <si>
    <t>RAZÃO SOCIAL:</t>
  </si>
  <si>
    <t>CNPJ:</t>
  </si>
  <si>
    <t>OBRA:</t>
  </si>
  <si>
    <t>Valor TotaI:</t>
  </si>
  <si>
    <t>Valor do BDI:</t>
  </si>
  <si>
    <t>CONSTRUÇÃO DE UM MURO DE CONTENÇÃO E CERCADO EM TORNO DA CAPELA MORTUÁRIA DE NOVA ROMA NO MUNICÍPIO DE MORRO GRANDE.</t>
  </si>
  <si>
    <t>Processo Administrativo nº 19/2018</t>
  </si>
  <si>
    <t>Edital de Tomada de Preço nº 5/2018</t>
  </si>
  <si>
    <t>CRONOGRAMA FÍSICO E FINANCEIRO</t>
  </si>
  <si>
    <t>MÊS 01</t>
  </si>
  <si>
    <t>MÊS 02</t>
  </si>
  <si>
    <t>MÊS 03</t>
  </si>
  <si>
    <t>MÊS 04</t>
  </si>
  <si>
    <t>DESCRIÇÃO DO ITEM</t>
  </si>
  <si>
    <t>VALOR (R$)</t>
  </si>
  <si>
    <t>VALOR MENSAL DA OBRA (R$)</t>
  </si>
  <si>
    <t>VALOR ACUMULADO DA OBRA (R$)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</si>
</sst>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" fontId="1" fillId="0" borderId="0" xfId="0" applyNumberFormat="1" applyFont="1" applyFill="1" applyBorder="1" applyAlignment="1" applyProtection="1">
      <alignment horizontal="center"/>
    </xf>
    <xf numFmtId="4" fontId="1" fillId="0" borderId="8" xfId="0" applyNumberFormat="1" applyFont="1" applyFill="1" applyBorder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left" vertical="center"/>
    </xf>
    <xf numFmtId="10" fontId="1" fillId="0" borderId="0" xfId="0" applyNumberFormat="1" applyFont="1" applyBorder="1" applyAlignment="1" applyProtection="1">
      <alignment horizontal="left" vertical="center"/>
    </xf>
    <xf numFmtId="0" fontId="10" fillId="0" borderId="8" xfId="0" applyFont="1" applyBorder="1"/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4" fontId="3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7" xfId="0" applyFont="1" applyFill="1" applyBorder="1" applyAlignment="1" applyProtection="1">
      <alignment horizontal="right" vertical="center" wrapText="1"/>
    </xf>
    <xf numFmtId="0" fontId="2" fillId="0" borderId="7" xfId="0" applyFont="1" applyBorder="1" applyAlignment="1">
      <alignment horizontal="right"/>
    </xf>
    <xf numFmtId="0" fontId="2" fillId="0" borderId="7" xfId="0" applyFont="1" applyBorder="1" applyAlignment="1">
      <alignment horizontal="right" vertical="center" wrapText="1"/>
    </xf>
    <xf numFmtId="0" fontId="2" fillId="0" borderId="7" xfId="0" applyFont="1" applyBorder="1" applyAlignment="1" applyProtection="1">
      <alignment horizontal="right"/>
    </xf>
    <xf numFmtId="0" fontId="2" fillId="0" borderId="7" xfId="0" applyFont="1" applyBorder="1" applyAlignment="1" applyProtection="1">
      <alignment horizontal="right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10" fontId="3" fillId="2" borderId="2" xfId="0" applyNumberFormat="1" applyFont="1" applyFill="1" applyBorder="1" applyAlignment="1">
      <alignment horizontal="center" vertical="center" wrapText="1"/>
    </xf>
    <xf numFmtId="9" fontId="3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4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7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10" fontId="1" fillId="0" borderId="0" xfId="0" applyNumberFormat="1" applyFont="1" applyBorder="1" applyAlignment="1" applyProtection="1">
      <alignment horizontal="center" vertical="center"/>
    </xf>
    <xf numFmtId="10" fontId="1" fillId="0" borderId="8" xfId="0" applyNumberFormat="1" applyFont="1" applyBorder="1" applyAlignment="1" applyProtection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4" fontId="1" fillId="0" borderId="0" xfId="0" applyNumberFormat="1" applyFont="1" applyFill="1" applyBorder="1" applyAlignment="1" applyProtection="1">
      <alignment horizontal="center"/>
    </xf>
    <xf numFmtId="4" fontId="1" fillId="0" borderId="8" xfId="0" applyNumberFormat="1" applyFont="1" applyFill="1" applyBorder="1" applyAlignment="1" applyProtection="1">
      <alignment horizontal="center"/>
    </xf>
    <xf numFmtId="0" fontId="6" fillId="0" borderId="15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workbookViewId="0">
      <selection activeCell="I38" sqref="I38"/>
    </sheetView>
  </sheetViews>
  <sheetFormatPr defaultRowHeight="15" x14ac:dyDescent="0.25"/>
  <cols>
    <col min="1" max="1" width="14.5703125" customWidth="1"/>
    <col min="2" max="2" width="33.85546875" customWidth="1"/>
    <col min="4" max="4" width="11.28515625" customWidth="1"/>
  </cols>
  <sheetData>
    <row r="1" spans="1:7" ht="15.75" thickBot="1" x14ac:dyDescent="0.3">
      <c r="A1" s="63" t="s">
        <v>80</v>
      </c>
      <c r="B1" s="64"/>
      <c r="C1" s="64"/>
      <c r="D1" s="64"/>
      <c r="E1" s="64"/>
      <c r="F1" s="64"/>
      <c r="G1" s="65"/>
    </row>
    <row r="2" spans="1:7" x14ac:dyDescent="0.25">
      <c r="A2" s="32" t="s">
        <v>81</v>
      </c>
      <c r="B2" s="66"/>
      <c r="C2" s="66"/>
      <c r="D2" s="66"/>
      <c r="E2" s="66"/>
      <c r="F2" s="66"/>
      <c r="G2" s="67"/>
    </row>
    <row r="3" spans="1:7" x14ac:dyDescent="0.25">
      <c r="A3" s="33" t="s">
        <v>82</v>
      </c>
      <c r="B3" s="66"/>
      <c r="C3" s="66"/>
      <c r="D3" s="66"/>
      <c r="E3" s="66"/>
      <c r="F3" s="66"/>
      <c r="G3" s="67"/>
    </row>
    <row r="4" spans="1:7" ht="24.75" customHeight="1" x14ac:dyDescent="0.25">
      <c r="A4" s="34" t="s">
        <v>83</v>
      </c>
      <c r="B4" s="68" t="s">
        <v>86</v>
      </c>
      <c r="C4" s="68"/>
      <c r="D4" s="68"/>
      <c r="E4" s="68"/>
      <c r="F4" s="68"/>
      <c r="G4" s="69"/>
    </row>
    <row r="5" spans="1:7" x14ac:dyDescent="0.25">
      <c r="A5" s="53" t="s">
        <v>87</v>
      </c>
      <c r="B5" s="54"/>
      <c r="C5" s="70"/>
      <c r="D5" s="70"/>
      <c r="E5" s="70"/>
      <c r="F5" s="70"/>
      <c r="G5" s="71"/>
    </row>
    <row r="6" spans="1:7" x14ac:dyDescent="0.25">
      <c r="A6" s="53" t="s">
        <v>88</v>
      </c>
      <c r="B6" s="54"/>
      <c r="C6" s="3"/>
      <c r="D6" s="3"/>
      <c r="E6" s="3"/>
      <c r="F6" s="3"/>
      <c r="G6" s="4"/>
    </row>
    <row r="7" spans="1:7" x14ac:dyDescent="0.25">
      <c r="A7" s="35" t="s">
        <v>84</v>
      </c>
      <c r="B7" s="5">
        <f>F59</f>
        <v>0</v>
      </c>
      <c r="C7" s="55"/>
      <c r="D7" s="55"/>
      <c r="E7" s="55"/>
      <c r="F7" s="55"/>
      <c r="G7" s="56"/>
    </row>
    <row r="8" spans="1:7" ht="15.75" thickBot="1" x14ac:dyDescent="0.3">
      <c r="A8" s="36" t="s">
        <v>85</v>
      </c>
      <c r="B8" s="6">
        <v>0.2</v>
      </c>
      <c r="C8" s="6"/>
      <c r="D8" s="6"/>
      <c r="E8" s="6"/>
      <c r="F8" s="6"/>
      <c r="G8" s="7"/>
    </row>
    <row r="9" spans="1:7" ht="34.5" thickBot="1" x14ac:dyDescent="0.3">
      <c r="A9" s="20" t="s">
        <v>0</v>
      </c>
      <c r="B9" s="28" t="s">
        <v>1</v>
      </c>
      <c r="C9" s="29" t="s">
        <v>2</v>
      </c>
      <c r="D9" s="30" t="s">
        <v>3</v>
      </c>
      <c r="E9" s="30" t="s">
        <v>4</v>
      </c>
      <c r="F9" s="30" t="s">
        <v>5</v>
      </c>
      <c r="G9" s="31" t="s">
        <v>6</v>
      </c>
    </row>
    <row r="10" spans="1:7" ht="15.75" thickBot="1" x14ac:dyDescent="0.3">
      <c r="A10" s="18">
        <v>1</v>
      </c>
      <c r="B10" s="79" t="s">
        <v>7</v>
      </c>
      <c r="C10" s="80"/>
      <c r="D10" s="80"/>
      <c r="E10" s="80"/>
      <c r="F10" s="80"/>
      <c r="G10" s="81"/>
    </row>
    <row r="11" spans="1:7" ht="22.5" x14ac:dyDescent="0.25">
      <c r="A11" s="16" t="s">
        <v>8</v>
      </c>
      <c r="B11" s="15" t="s">
        <v>9</v>
      </c>
      <c r="C11" s="16" t="s">
        <v>10</v>
      </c>
      <c r="D11" s="51">
        <v>201</v>
      </c>
      <c r="E11" s="16"/>
      <c r="F11" s="26">
        <f>ROUND(E11*D11,2)</f>
        <v>0</v>
      </c>
      <c r="G11" s="17" t="e">
        <f>F11*100/$F$59</f>
        <v>#DIV/0!</v>
      </c>
    </row>
    <row r="12" spans="1:7" ht="22.5" x14ac:dyDescent="0.25">
      <c r="A12" s="9" t="s">
        <v>11</v>
      </c>
      <c r="B12" s="10" t="s">
        <v>12</v>
      </c>
      <c r="C12" s="9" t="s">
        <v>13</v>
      </c>
      <c r="D12" s="52">
        <v>112</v>
      </c>
      <c r="E12" s="9"/>
      <c r="F12" s="27">
        <f>ROUND(E12*D12,2)</f>
        <v>0</v>
      </c>
      <c r="G12" s="11" t="e">
        <f t="shared" ref="G12:G13" si="0">F12*100/$F$59</f>
        <v>#DIV/0!</v>
      </c>
    </row>
    <row r="13" spans="1:7" x14ac:dyDescent="0.25">
      <c r="A13" s="8" t="s">
        <v>14</v>
      </c>
      <c r="B13" s="73" t="s">
        <v>15</v>
      </c>
      <c r="C13" s="73"/>
      <c r="D13" s="73"/>
      <c r="E13" s="74"/>
      <c r="F13" s="12">
        <f>SUM(F11:F12)</f>
        <v>0</v>
      </c>
      <c r="G13" s="11" t="e">
        <f t="shared" si="0"/>
        <v>#DIV/0!</v>
      </c>
    </row>
    <row r="14" spans="1:7" ht="15.75" thickBot="1" x14ac:dyDescent="0.3">
      <c r="A14" s="75"/>
      <c r="B14" s="75"/>
      <c r="C14" s="75"/>
      <c r="D14" s="75"/>
      <c r="E14" s="75"/>
      <c r="F14" s="75"/>
      <c r="G14" s="75"/>
    </row>
    <row r="15" spans="1:7" ht="15.75" thickBot="1" x14ac:dyDescent="0.3">
      <c r="A15" s="20">
        <v>2</v>
      </c>
      <c r="B15" s="57" t="s">
        <v>16</v>
      </c>
      <c r="C15" s="57"/>
      <c r="D15" s="57"/>
      <c r="E15" s="57"/>
      <c r="F15" s="57"/>
      <c r="G15" s="58"/>
    </row>
    <row r="16" spans="1:7" x14ac:dyDescent="0.25">
      <c r="A16" s="19" t="s">
        <v>17</v>
      </c>
      <c r="B16" s="77" t="s">
        <v>18</v>
      </c>
      <c r="C16" s="77"/>
      <c r="D16" s="77"/>
      <c r="E16" s="78"/>
      <c r="F16" s="77"/>
      <c r="G16" s="77"/>
    </row>
    <row r="17" spans="1:7" ht="45" x14ac:dyDescent="0.25">
      <c r="A17" s="9" t="s">
        <v>19</v>
      </c>
      <c r="B17" s="10" t="s">
        <v>20</v>
      </c>
      <c r="C17" s="9" t="s">
        <v>21</v>
      </c>
      <c r="D17" s="25">
        <v>156</v>
      </c>
      <c r="E17" s="9"/>
      <c r="F17" s="27">
        <f>ROUND(E17*D17,2)</f>
        <v>0</v>
      </c>
      <c r="G17" s="11" t="e">
        <f>F17*100/$F$59</f>
        <v>#DIV/0!</v>
      </c>
    </row>
    <row r="18" spans="1:7" ht="45" x14ac:dyDescent="0.25">
      <c r="A18" s="9" t="s">
        <v>22</v>
      </c>
      <c r="B18" s="10" t="s">
        <v>23</v>
      </c>
      <c r="C18" s="9" t="s">
        <v>24</v>
      </c>
      <c r="D18" s="25">
        <v>288.3</v>
      </c>
      <c r="E18" s="9"/>
      <c r="F18" s="27">
        <f t="shared" ref="F18:F24" si="1">ROUND(E18*D18,2)</f>
        <v>0</v>
      </c>
      <c r="G18" s="11" t="e">
        <f t="shared" ref="G18:G25" si="2">F18*100/$F$59</f>
        <v>#DIV/0!</v>
      </c>
    </row>
    <row r="19" spans="1:7" ht="45" x14ac:dyDescent="0.25">
      <c r="A19" s="9" t="s">
        <v>25</v>
      </c>
      <c r="B19" s="10" t="s">
        <v>26</v>
      </c>
      <c r="C19" s="9" t="s">
        <v>13</v>
      </c>
      <c r="D19" s="25">
        <v>48.95</v>
      </c>
      <c r="E19" s="9"/>
      <c r="F19" s="27">
        <f t="shared" si="1"/>
        <v>0</v>
      </c>
      <c r="G19" s="11" t="e">
        <f t="shared" si="2"/>
        <v>#DIV/0!</v>
      </c>
    </row>
    <row r="20" spans="1:7" ht="33.75" x14ac:dyDescent="0.25">
      <c r="A20" s="9" t="s">
        <v>27</v>
      </c>
      <c r="B20" s="10" t="s">
        <v>28</v>
      </c>
      <c r="C20" s="9" t="s">
        <v>29</v>
      </c>
      <c r="D20" s="25">
        <v>393</v>
      </c>
      <c r="E20" s="9"/>
      <c r="F20" s="27">
        <f t="shared" si="1"/>
        <v>0</v>
      </c>
      <c r="G20" s="11" t="e">
        <f t="shared" si="2"/>
        <v>#DIV/0!</v>
      </c>
    </row>
    <row r="21" spans="1:7" ht="33.75" x14ac:dyDescent="0.25">
      <c r="A21" s="9" t="s">
        <v>30</v>
      </c>
      <c r="B21" s="10" t="s">
        <v>31</v>
      </c>
      <c r="C21" s="9" t="s">
        <v>29</v>
      </c>
      <c r="D21" s="25">
        <v>99</v>
      </c>
      <c r="E21" s="9"/>
      <c r="F21" s="27">
        <f t="shared" si="1"/>
        <v>0</v>
      </c>
      <c r="G21" s="11" t="e">
        <f t="shared" si="2"/>
        <v>#DIV/0!</v>
      </c>
    </row>
    <row r="22" spans="1:7" ht="33.75" x14ac:dyDescent="0.25">
      <c r="A22" s="9" t="s">
        <v>32</v>
      </c>
      <c r="B22" s="10" t="s">
        <v>33</v>
      </c>
      <c r="C22" s="9" t="s">
        <v>29</v>
      </c>
      <c r="D22" s="25">
        <v>245</v>
      </c>
      <c r="E22" s="9"/>
      <c r="F22" s="27">
        <f t="shared" si="1"/>
        <v>0</v>
      </c>
      <c r="G22" s="11" t="e">
        <f t="shared" si="2"/>
        <v>#DIV/0!</v>
      </c>
    </row>
    <row r="23" spans="1:7" ht="33.75" x14ac:dyDescent="0.25">
      <c r="A23" s="9" t="s">
        <v>34</v>
      </c>
      <c r="B23" s="10" t="s">
        <v>35</v>
      </c>
      <c r="C23" s="9" t="s">
        <v>29</v>
      </c>
      <c r="D23" s="50">
        <v>2078</v>
      </c>
      <c r="E23" s="9"/>
      <c r="F23" s="27">
        <f t="shared" si="1"/>
        <v>0</v>
      </c>
      <c r="G23" s="11" t="e">
        <f t="shared" si="2"/>
        <v>#DIV/0!</v>
      </c>
    </row>
    <row r="24" spans="1:7" ht="33.75" x14ac:dyDescent="0.25">
      <c r="A24" s="9" t="s">
        <v>36</v>
      </c>
      <c r="B24" s="10" t="s">
        <v>37</v>
      </c>
      <c r="C24" s="9" t="s">
        <v>29</v>
      </c>
      <c r="D24" s="50">
        <v>1281</v>
      </c>
      <c r="E24" s="9"/>
      <c r="F24" s="27">
        <f t="shared" si="1"/>
        <v>0</v>
      </c>
      <c r="G24" s="11" t="e">
        <f t="shared" si="2"/>
        <v>#DIV/0!</v>
      </c>
    </row>
    <row r="25" spans="1:7" x14ac:dyDescent="0.25">
      <c r="A25" s="8" t="s">
        <v>38</v>
      </c>
      <c r="B25" s="73" t="s">
        <v>15</v>
      </c>
      <c r="C25" s="73"/>
      <c r="D25" s="73"/>
      <c r="E25" s="74"/>
      <c r="F25" s="12">
        <f>SUM(F17:F24)</f>
        <v>0</v>
      </c>
      <c r="G25" s="11" t="e">
        <f t="shared" si="2"/>
        <v>#DIV/0!</v>
      </c>
    </row>
    <row r="26" spans="1:7" ht="15.75" thickBot="1" x14ac:dyDescent="0.3">
      <c r="A26" s="60"/>
      <c r="B26" s="60"/>
      <c r="C26" s="60"/>
      <c r="D26" s="60"/>
      <c r="E26" s="60"/>
      <c r="F26" s="60"/>
      <c r="G26" s="60"/>
    </row>
    <row r="27" spans="1:7" ht="15.75" thickBot="1" x14ac:dyDescent="0.3">
      <c r="A27" s="20">
        <v>3</v>
      </c>
      <c r="B27" s="57" t="s">
        <v>39</v>
      </c>
      <c r="C27" s="57"/>
      <c r="D27" s="57"/>
      <c r="E27" s="57"/>
      <c r="F27" s="57"/>
      <c r="G27" s="58"/>
    </row>
    <row r="28" spans="1:7" ht="33.75" x14ac:dyDescent="0.25">
      <c r="A28" s="19" t="s">
        <v>40</v>
      </c>
      <c r="B28" s="15" t="s">
        <v>41</v>
      </c>
      <c r="C28" s="16" t="s">
        <v>13</v>
      </c>
      <c r="D28" s="16">
        <v>25.6</v>
      </c>
      <c r="E28" s="48"/>
      <c r="F28" s="17">
        <f>ROUND(E28*D28,2)</f>
        <v>0</v>
      </c>
      <c r="G28" s="17" t="e">
        <f>F28*100/$F$59</f>
        <v>#DIV/0!</v>
      </c>
    </row>
    <row r="29" spans="1:7" x14ac:dyDescent="0.25">
      <c r="A29" s="8" t="s">
        <v>42</v>
      </c>
      <c r="B29" s="73" t="s">
        <v>15</v>
      </c>
      <c r="C29" s="73"/>
      <c r="D29" s="73"/>
      <c r="E29" s="73"/>
      <c r="F29" s="12">
        <f>SUM(F28)</f>
        <v>0</v>
      </c>
      <c r="G29" s="11" t="e">
        <f>F29*100/$F$59</f>
        <v>#DIV/0!</v>
      </c>
    </row>
    <row r="30" spans="1:7" ht="15.75" thickBot="1" x14ac:dyDescent="0.3">
      <c r="A30" s="60"/>
      <c r="B30" s="60"/>
      <c r="C30" s="60"/>
      <c r="D30" s="60"/>
      <c r="E30" s="60"/>
      <c r="F30" s="60"/>
      <c r="G30" s="60"/>
    </row>
    <row r="31" spans="1:7" ht="15.75" thickBot="1" x14ac:dyDescent="0.3">
      <c r="A31" s="49">
        <v>4</v>
      </c>
      <c r="B31" s="72" t="s">
        <v>43</v>
      </c>
      <c r="C31" s="57"/>
      <c r="D31" s="57"/>
      <c r="E31" s="57"/>
      <c r="F31" s="57"/>
      <c r="G31" s="58"/>
    </row>
    <row r="32" spans="1:7" ht="56.25" x14ac:dyDescent="0.25">
      <c r="A32" s="16" t="s">
        <v>44</v>
      </c>
      <c r="B32" s="15" t="s">
        <v>45</v>
      </c>
      <c r="C32" s="16" t="s">
        <v>13</v>
      </c>
      <c r="D32" s="24">
        <v>48</v>
      </c>
      <c r="E32" s="16"/>
      <c r="F32" s="26">
        <f>ROUND(E32*D32,2)</f>
        <v>0</v>
      </c>
      <c r="G32" s="21" t="e">
        <f>F32*100/F59</f>
        <v>#DIV/0!</v>
      </c>
    </row>
    <row r="33" spans="1:7" ht="22.5" x14ac:dyDescent="0.25">
      <c r="A33" s="9" t="s">
        <v>46</v>
      </c>
      <c r="B33" s="10" t="s">
        <v>47</v>
      </c>
      <c r="C33" s="9" t="s">
        <v>21</v>
      </c>
      <c r="D33" s="25">
        <v>30</v>
      </c>
      <c r="E33" s="9"/>
      <c r="F33" s="27">
        <f>ROUND(E33*D33,2)</f>
        <v>0</v>
      </c>
      <c r="G33" s="13" t="e">
        <f>F33*100/F59</f>
        <v>#DIV/0!</v>
      </c>
    </row>
    <row r="34" spans="1:7" x14ac:dyDescent="0.25">
      <c r="A34" s="8" t="s">
        <v>48</v>
      </c>
      <c r="B34" s="73" t="s">
        <v>15</v>
      </c>
      <c r="C34" s="73"/>
      <c r="D34" s="73"/>
      <c r="E34" s="74"/>
      <c r="F34" s="12">
        <f>SUM(F32:F33)</f>
        <v>0</v>
      </c>
      <c r="G34" s="13" t="e">
        <f>F34*100/F59</f>
        <v>#DIV/0!</v>
      </c>
    </row>
    <row r="35" spans="1:7" ht="15.75" thickBot="1" x14ac:dyDescent="0.3">
      <c r="A35" s="75"/>
      <c r="B35" s="75"/>
      <c r="C35" s="75"/>
      <c r="D35" s="75"/>
      <c r="E35" s="75"/>
      <c r="F35" s="75"/>
      <c r="G35" s="75"/>
    </row>
    <row r="36" spans="1:7" ht="15.75" thickBot="1" x14ac:dyDescent="0.3">
      <c r="A36" s="20">
        <v>5</v>
      </c>
      <c r="B36" s="57" t="s">
        <v>49</v>
      </c>
      <c r="C36" s="57"/>
      <c r="D36" s="57"/>
      <c r="E36" s="57"/>
      <c r="F36" s="57"/>
      <c r="G36" s="58"/>
    </row>
    <row r="37" spans="1:7" ht="67.5" x14ac:dyDescent="0.25">
      <c r="A37" s="16" t="s">
        <v>50</v>
      </c>
      <c r="B37" s="15" t="s">
        <v>51</v>
      </c>
      <c r="C37" s="16" t="s">
        <v>24</v>
      </c>
      <c r="D37" s="16">
        <v>77.400000000000006</v>
      </c>
      <c r="E37" s="16"/>
      <c r="F37" s="17">
        <f>ROUND(E37*D37,2)</f>
        <v>0</v>
      </c>
      <c r="G37" s="17" t="e">
        <f>F37*100/F59</f>
        <v>#DIV/0!</v>
      </c>
    </row>
    <row r="38" spans="1:7" x14ac:dyDescent="0.25">
      <c r="A38" s="8" t="s">
        <v>52</v>
      </c>
      <c r="B38" s="73" t="s">
        <v>15</v>
      </c>
      <c r="C38" s="73"/>
      <c r="D38" s="73"/>
      <c r="E38" s="73"/>
      <c r="F38" s="12">
        <f>SUM(F37)</f>
        <v>0</v>
      </c>
      <c r="G38" s="14" t="e">
        <f>F38*100/F59</f>
        <v>#DIV/0!</v>
      </c>
    </row>
    <row r="39" spans="1:7" ht="15.75" thickBot="1" x14ac:dyDescent="0.3">
      <c r="A39" s="75"/>
      <c r="B39" s="75"/>
      <c r="C39" s="75"/>
      <c r="D39" s="75"/>
      <c r="E39" s="75"/>
      <c r="F39" s="75"/>
      <c r="G39" s="75"/>
    </row>
    <row r="40" spans="1:7" ht="15.75" thickBot="1" x14ac:dyDescent="0.3">
      <c r="A40" s="49">
        <v>6</v>
      </c>
      <c r="B40" s="72" t="s">
        <v>53</v>
      </c>
      <c r="C40" s="57"/>
      <c r="D40" s="57"/>
      <c r="E40" s="57"/>
      <c r="F40" s="57"/>
      <c r="G40" s="58"/>
    </row>
    <row r="41" spans="1:7" ht="22.5" x14ac:dyDescent="0.25">
      <c r="A41" s="16" t="s">
        <v>54</v>
      </c>
      <c r="B41" s="15" t="s">
        <v>55</v>
      </c>
      <c r="C41" s="16" t="s">
        <v>13</v>
      </c>
      <c r="D41" s="24">
        <v>0.15</v>
      </c>
      <c r="E41" s="16"/>
      <c r="F41" s="26">
        <f>ROUND(E41*D41,2)</f>
        <v>0</v>
      </c>
      <c r="G41" s="21" t="e">
        <f>F41*100/$F$59</f>
        <v>#DIV/0!</v>
      </c>
    </row>
    <row r="42" spans="1:7" ht="33.75" x14ac:dyDescent="0.25">
      <c r="A42" s="9" t="s">
        <v>56</v>
      </c>
      <c r="B42" s="10" t="s">
        <v>57</v>
      </c>
      <c r="C42" s="9" t="s">
        <v>24</v>
      </c>
      <c r="D42" s="25">
        <v>3</v>
      </c>
      <c r="E42" s="9"/>
      <c r="F42" s="27">
        <f t="shared" ref="F42:F43" si="3">ROUND(E42*D42,2)</f>
        <v>0</v>
      </c>
      <c r="G42" s="13" t="e">
        <f t="shared" ref="G42:G44" si="4">F42*100/$F$59</f>
        <v>#DIV/0!</v>
      </c>
    </row>
    <row r="43" spans="1:7" ht="45" x14ac:dyDescent="0.25">
      <c r="A43" s="9" t="s">
        <v>58</v>
      </c>
      <c r="B43" s="10" t="s">
        <v>59</v>
      </c>
      <c r="C43" s="9" t="s">
        <v>13</v>
      </c>
      <c r="D43" s="25">
        <v>0.18</v>
      </c>
      <c r="E43" s="9"/>
      <c r="F43" s="27">
        <f t="shared" si="3"/>
        <v>0</v>
      </c>
      <c r="G43" s="13" t="e">
        <f t="shared" si="4"/>
        <v>#DIV/0!</v>
      </c>
    </row>
    <row r="44" spans="1:7" x14ac:dyDescent="0.25">
      <c r="A44" s="8" t="s">
        <v>60</v>
      </c>
      <c r="B44" s="73" t="s">
        <v>15</v>
      </c>
      <c r="C44" s="73"/>
      <c r="D44" s="73"/>
      <c r="E44" s="74"/>
      <c r="F44" s="12">
        <f>SUM(F41:F43)</f>
        <v>0</v>
      </c>
      <c r="G44" s="13" t="e">
        <f t="shared" si="4"/>
        <v>#DIV/0!</v>
      </c>
    </row>
    <row r="45" spans="1:7" ht="15.75" thickBot="1" x14ac:dyDescent="0.3">
      <c r="A45" s="75"/>
      <c r="B45" s="75"/>
      <c r="C45" s="75"/>
      <c r="D45" s="75"/>
      <c r="E45" s="75"/>
      <c r="F45" s="75"/>
      <c r="G45" s="75"/>
    </row>
    <row r="46" spans="1:7" ht="15.75" thickBot="1" x14ac:dyDescent="0.3">
      <c r="A46" s="49">
        <v>7</v>
      </c>
      <c r="B46" s="72" t="s">
        <v>61</v>
      </c>
      <c r="C46" s="57"/>
      <c r="D46" s="57"/>
      <c r="E46" s="57"/>
      <c r="F46" s="57"/>
      <c r="G46" s="58"/>
    </row>
    <row r="47" spans="1:7" ht="22.5" x14ac:dyDescent="0.25">
      <c r="A47" s="16" t="s">
        <v>62</v>
      </c>
      <c r="B47" s="15" t="s">
        <v>63</v>
      </c>
      <c r="C47" s="16" t="s">
        <v>10</v>
      </c>
      <c r="D47" s="24">
        <v>1.93</v>
      </c>
      <c r="E47" s="16"/>
      <c r="F47" s="26">
        <f>ROUND(D47*E47,2)</f>
        <v>0</v>
      </c>
      <c r="G47" s="17" t="e">
        <f>F47*100/$F$59</f>
        <v>#DIV/0!</v>
      </c>
    </row>
    <row r="48" spans="1:7" ht="56.25" x14ac:dyDescent="0.25">
      <c r="A48" s="9" t="s">
        <v>64</v>
      </c>
      <c r="B48" s="10" t="s">
        <v>65</v>
      </c>
      <c r="C48" s="9" t="s">
        <v>13</v>
      </c>
      <c r="D48" s="25">
        <v>3.24</v>
      </c>
      <c r="E48" s="9"/>
      <c r="F48" s="27">
        <f t="shared" ref="F48:F52" si="5">ROUND(D48*E48,2)</f>
        <v>0</v>
      </c>
      <c r="G48" s="11" t="e">
        <f t="shared" ref="G48:G53" si="6">F48*100/$F$59</f>
        <v>#DIV/0!</v>
      </c>
    </row>
    <row r="49" spans="1:7" ht="56.25" x14ac:dyDescent="0.25">
      <c r="A49" s="9" t="s">
        <v>66</v>
      </c>
      <c r="B49" s="10" t="s">
        <v>67</v>
      </c>
      <c r="C49" s="9" t="s">
        <v>24</v>
      </c>
      <c r="D49" s="25">
        <v>10</v>
      </c>
      <c r="E49" s="9"/>
      <c r="F49" s="27">
        <f t="shared" si="5"/>
        <v>0</v>
      </c>
      <c r="G49" s="11" t="e">
        <f t="shared" si="6"/>
        <v>#DIV/0!</v>
      </c>
    </row>
    <row r="50" spans="1:7" ht="22.5" x14ac:dyDescent="0.25">
      <c r="A50" s="9" t="s">
        <v>68</v>
      </c>
      <c r="B50" s="10" t="s">
        <v>69</v>
      </c>
      <c r="C50" s="9" t="s">
        <v>24</v>
      </c>
      <c r="D50" s="25">
        <v>13.62</v>
      </c>
      <c r="E50" s="9"/>
      <c r="F50" s="27">
        <f t="shared" si="5"/>
        <v>0</v>
      </c>
      <c r="G50" s="11" t="e">
        <f t="shared" si="6"/>
        <v>#DIV/0!</v>
      </c>
    </row>
    <row r="51" spans="1:7" ht="22.5" x14ac:dyDescent="0.25">
      <c r="A51" s="9" t="s">
        <v>70</v>
      </c>
      <c r="B51" s="10" t="s">
        <v>71</v>
      </c>
      <c r="C51" s="9" t="s">
        <v>24</v>
      </c>
      <c r="D51" s="25">
        <v>50.38</v>
      </c>
      <c r="E51" s="9"/>
      <c r="F51" s="27">
        <f t="shared" si="5"/>
        <v>0</v>
      </c>
      <c r="G51" s="11" t="e">
        <f t="shared" si="6"/>
        <v>#DIV/0!</v>
      </c>
    </row>
    <row r="52" spans="1:7" ht="33.75" x14ac:dyDescent="0.25">
      <c r="A52" s="9" t="s">
        <v>72</v>
      </c>
      <c r="B52" s="10" t="s">
        <v>73</v>
      </c>
      <c r="C52" s="9" t="s">
        <v>21</v>
      </c>
      <c r="D52" s="25">
        <v>32</v>
      </c>
      <c r="E52" s="9"/>
      <c r="F52" s="27">
        <f t="shared" si="5"/>
        <v>0</v>
      </c>
      <c r="G52" s="11" t="e">
        <f t="shared" si="6"/>
        <v>#DIV/0!</v>
      </c>
    </row>
    <row r="53" spans="1:7" x14ac:dyDescent="0.25">
      <c r="A53" s="8" t="s">
        <v>74</v>
      </c>
      <c r="B53" s="59" t="s">
        <v>15</v>
      </c>
      <c r="C53" s="59"/>
      <c r="D53" s="59"/>
      <c r="E53" s="76"/>
      <c r="F53" s="12">
        <f>SUM(F47:F52)</f>
        <v>0</v>
      </c>
      <c r="G53" s="11" t="e">
        <f t="shared" si="6"/>
        <v>#DIV/0!</v>
      </c>
    </row>
    <row r="54" spans="1:7" ht="15.75" thickBot="1" x14ac:dyDescent="0.3">
      <c r="A54" s="75"/>
      <c r="B54" s="75"/>
      <c r="C54" s="75"/>
      <c r="D54" s="75"/>
      <c r="E54" s="75"/>
      <c r="F54" s="75"/>
      <c r="G54" s="75"/>
    </row>
    <row r="55" spans="1:7" ht="15.75" thickBot="1" x14ac:dyDescent="0.3">
      <c r="A55" s="20">
        <v>8</v>
      </c>
      <c r="B55" s="57" t="s">
        <v>75</v>
      </c>
      <c r="C55" s="57"/>
      <c r="D55" s="57"/>
      <c r="E55" s="57"/>
      <c r="F55" s="57"/>
      <c r="G55" s="58"/>
    </row>
    <row r="56" spans="1:7" x14ac:dyDescent="0.25">
      <c r="A56" s="16" t="s">
        <v>76</v>
      </c>
      <c r="B56" s="15" t="s">
        <v>77</v>
      </c>
      <c r="C56" s="16" t="s">
        <v>24</v>
      </c>
      <c r="D56" s="16">
        <v>152.5</v>
      </c>
      <c r="E56" s="16"/>
      <c r="F56" s="21">
        <f>ROUND(E56*D56,2)</f>
        <v>0</v>
      </c>
      <c r="G56" s="21" t="e">
        <f>F56*100/F59</f>
        <v>#DIV/0!</v>
      </c>
    </row>
    <row r="57" spans="1:7" x14ac:dyDescent="0.25">
      <c r="A57" s="8" t="s">
        <v>78</v>
      </c>
      <c r="B57" s="59" t="s">
        <v>15</v>
      </c>
      <c r="C57" s="59"/>
      <c r="D57" s="59"/>
      <c r="E57" s="59"/>
      <c r="F57" s="14">
        <f>SUM(F56)</f>
        <v>0</v>
      </c>
      <c r="G57" s="13" t="e">
        <f>F57*100/F59</f>
        <v>#DIV/0!</v>
      </c>
    </row>
    <row r="58" spans="1:7" ht="15.75" thickBot="1" x14ac:dyDescent="0.3">
      <c r="A58" s="60"/>
      <c r="B58" s="60"/>
      <c r="C58" s="60"/>
      <c r="D58" s="60"/>
      <c r="E58" s="60"/>
      <c r="F58" s="60"/>
      <c r="G58" s="60"/>
    </row>
    <row r="59" spans="1:7" ht="15.75" thickBot="1" x14ac:dyDescent="0.3">
      <c r="A59" s="61" t="s">
        <v>79</v>
      </c>
      <c r="B59" s="62"/>
      <c r="C59" s="62"/>
      <c r="D59" s="62"/>
      <c r="E59" s="62"/>
      <c r="F59" s="22">
        <f>SUM(F57+F53+F44+F38+F34+F29+F25+F13)</f>
        <v>0</v>
      </c>
      <c r="G59" s="23" t="e">
        <f>F59*100/F59</f>
        <v>#DIV/0!</v>
      </c>
    </row>
  </sheetData>
  <mergeCells count="34">
    <mergeCell ref="A14:G14"/>
    <mergeCell ref="B15:G15"/>
    <mergeCell ref="A59:E59"/>
    <mergeCell ref="A1:G1"/>
    <mergeCell ref="B2:G2"/>
    <mergeCell ref="B3:G3"/>
    <mergeCell ref="B4:G4"/>
    <mergeCell ref="A5:B5"/>
    <mergeCell ref="C5:G5"/>
    <mergeCell ref="B40:G40"/>
    <mergeCell ref="B44:E44"/>
    <mergeCell ref="A45:G45"/>
    <mergeCell ref="B46:G46"/>
    <mergeCell ref="B53:E53"/>
    <mergeCell ref="A54:G54"/>
    <mergeCell ref="B31:G31"/>
    <mergeCell ref="B34:E34"/>
    <mergeCell ref="A35:G35"/>
    <mergeCell ref="A6:B6"/>
    <mergeCell ref="C7:G7"/>
    <mergeCell ref="B55:G55"/>
    <mergeCell ref="B57:E57"/>
    <mergeCell ref="A58:G58"/>
    <mergeCell ref="B36:G36"/>
    <mergeCell ref="B38:E38"/>
    <mergeCell ref="A39:G39"/>
    <mergeCell ref="B16:G16"/>
    <mergeCell ref="B25:E25"/>
    <mergeCell ref="A26:G26"/>
    <mergeCell ref="B27:G27"/>
    <mergeCell ref="B29:E29"/>
    <mergeCell ref="A30:G30"/>
    <mergeCell ref="B10:G10"/>
    <mergeCell ref="B13:E1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13" workbookViewId="0">
      <selection activeCell="J20" sqref="J20"/>
    </sheetView>
  </sheetViews>
  <sheetFormatPr defaultRowHeight="15" x14ac:dyDescent="0.25"/>
  <cols>
    <col min="1" max="1" width="15.42578125" customWidth="1"/>
    <col min="2" max="2" width="27.28515625" customWidth="1"/>
  </cols>
  <sheetData>
    <row r="1" spans="1:10" x14ac:dyDescent="0.25">
      <c r="A1" s="84" t="s">
        <v>89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x14ac:dyDescent="0.25">
      <c r="A2" s="32" t="s">
        <v>81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x14ac:dyDescent="0.25">
      <c r="A3" s="33" t="s">
        <v>82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ht="24.75" customHeight="1" x14ac:dyDescent="0.25">
      <c r="A4" s="34" t="s">
        <v>83</v>
      </c>
      <c r="B4" s="68" t="s">
        <v>86</v>
      </c>
      <c r="C4" s="68"/>
      <c r="D4" s="68"/>
      <c r="E4" s="68"/>
      <c r="F4" s="68"/>
      <c r="G4" s="68"/>
      <c r="H4" s="68"/>
      <c r="I4" s="68"/>
      <c r="J4" s="68"/>
    </row>
    <row r="5" spans="1:10" x14ac:dyDescent="0.25">
      <c r="A5" s="53" t="s">
        <v>87</v>
      </c>
      <c r="B5" s="54"/>
      <c r="C5" s="54"/>
      <c r="D5" s="54"/>
      <c r="E5" s="54"/>
      <c r="F5" s="54"/>
      <c r="G5" s="54"/>
      <c r="H5" s="54"/>
      <c r="I5" s="54"/>
      <c r="J5" s="54"/>
    </row>
    <row r="6" spans="1:10" x14ac:dyDescent="0.25">
      <c r="A6" s="53" t="s">
        <v>88</v>
      </c>
      <c r="B6" s="54"/>
      <c r="C6" s="54"/>
      <c r="D6" s="54"/>
      <c r="E6" s="54"/>
      <c r="F6" s="54"/>
      <c r="G6" s="54"/>
      <c r="H6" s="54"/>
      <c r="I6" s="54"/>
      <c r="J6" s="54"/>
    </row>
    <row r="7" spans="1:10" x14ac:dyDescent="0.25">
      <c r="A7" s="35" t="s">
        <v>84</v>
      </c>
      <c r="B7" s="5">
        <f>F57</f>
        <v>0</v>
      </c>
      <c r="C7" s="55"/>
      <c r="D7" s="55"/>
      <c r="E7" s="55"/>
      <c r="F7" s="55"/>
      <c r="G7" s="56"/>
    </row>
    <row r="8" spans="1:10" ht="25.5" thickBot="1" x14ac:dyDescent="0.3">
      <c r="A8" s="36" t="s">
        <v>85</v>
      </c>
      <c r="B8" s="6">
        <v>0.2</v>
      </c>
      <c r="C8" s="6"/>
      <c r="D8" s="6"/>
      <c r="E8" s="6"/>
      <c r="F8" s="6"/>
      <c r="G8" s="7"/>
    </row>
    <row r="9" spans="1:10" ht="15.75" thickBot="1" x14ac:dyDescent="0.3">
      <c r="A9" s="87" t="s">
        <v>1</v>
      </c>
      <c r="B9" s="88"/>
      <c r="C9" s="89" t="s">
        <v>90</v>
      </c>
      <c r="D9" s="90"/>
      <c r="E9" s="89" t="s">
        <v>91</v>
      </c>
      <c r="F9" s="90"/>
      <c r="G9" s="89" t="s">
        <v>92</v>
      </c>
      <c r="H9" s="90"/>
      <c r="I9" s="89" t="s">
        <v>93</v>
      </c>
      <c r="J9" s="90"/>
    </row>
    <row r="10" spans="1:10" ht="23.25" thickBot="1" x14ac:dyDescent="0.3">
      <c r="A10" s="37" t="s">
        <v>0</v>
      </c>
      <c r="B10" s="1" t="s">
        <v>94</v>
      </c>
      <c r="C10" s="38" t="s">
        <v>95</v>
      </c>
      <c r="D10" s="38" t="s">
        <v>6</v>
      </c>
      <c r="E10" s="38" t="s">
        <v>95</v>
      </c>
      <c r="F10" s="38" t="s">
        <v>6</v>
      </c>
      <c r="G10" s="38" t="s">
        <v>95</v>
      </c>
      <c r="H10" s="38" t="s">
        <v>6</v>
      </c>
      <c r="I10" s="38" t="s">
        <v>95</v>
      </c>
      <c r="J10" s="38" t="s">
        <v>6</v>
      </c>
    </row>
    <row r="11" spans="1:10" ht="15.75" thickBot="1" x14ac:dyDescent="0.3">
      <c r="A11" s="39">
        <v>1</v>
      </c>
      <c r="B11" s="2" t="s">
        <v>7</v>
      </c>
      <c r="C11" s="40">
        <f>Orçamento!F13*Cronograma!D11</f>
        <v>0</v>
      </c>
      <c r="D11" s="41">
        <v>1</v>
      </c>
      <c r="E11" s="38"/>
      <c r="F11" s="38"/>
      <c r="G11" s="38"/>
      <c r="H11" s="38"/>
      <c r="I11" s="38"/>
      <c r="J11" s="38"/>
    </row>
    <row r="12" spans="1:10" ht="15.75" thickBot="1" x14ac:dyDescent="0.3">
      <c r="A12" s="39">
        <v>2</v>
      </c>
      <c r="B12" s="46" t="s">
        <v>16</v>
      </c>
      <c r="C12" s="40">
        <f>Orçamento!F25*Cronograma!D12</f>
        <v>0</v>
      </c>
      <c r="D12" s="41">
        <v>0.1</v>
      </c>
      <c r="E12" s="40">
        <f>Orçamento!F25*Cronograma!F12</f>
        <v>0</v>
      </c>
      <c r="F12" s="41">
        <v>0.3</v>
      </c>
      <c r="G12" s="40">
        <f>Orçamento!F25*Cronograma!H12</f>
        <v>0</v>
      </c>
      <c r="H12" s="41">
        <v>0.25</v>
      </c>
      <c r="I12" s="40">
        <f>Orçamento!F25*Cronograma!J12</f>
        <v>0</v>
      </c>
      <c r="J12" s="41">
        <v>0.35</v>
      </c>
    </row>
    <row r="13" spans="1:10" ht="23.25" thickBot="1" x14ac:dyDescent="0.3">
      <c r="A13" s="39">
        <v>3</v>
      </c>
      <c r="B13" s="46" t="s">
        <v>39</v>
      </c>
      <c r="C13" s="40">
        <f>Orçamento!F29*Cronograma!D13</f>
        <v>0</v>
      </c>
      <c r="D13" s="41">
        <v>0.6</v>
      </c>
      <c r="E13" s="40">
        <f>Orçamento!F29*Cronograma!F13</f>
        <v>0</v>
      </c>
      <c r="F13" s="41">
        <v>0.4</v>
      </c>
      <c r="G13" s="38"/>
      <c r="H13" s="38"/>
      <c r="I13" s="38"/>
      <c r="J13" s="38"/>
    </row>
    <row r="14" spans="1:10" ht="15.75" thickBot="1" x14ac:dyDescent="0.3">
      <c r="A14" s="39">
        <v>4</v>
      </c>
      <c r="B14" s="46" t="s">
        <v>43</v>
      </c>
      <c r="C14" s="38"/>
      <c r="D14" s="38"/>
      <c r="E14" s="42"/>
      <c r="F14" s="42"/>
      <c r="G14" s="40">
        <f>Orçamento!F34*Cronograma!H14</f>
        <v>0</v>
      </c>
      <c r="H14" s="41">
        <v>1</v>
      </c>
      <c r="I14" s="38"/>
      <c r="J14" s="38"/>
    </row>
    <row r="15" spans="1:10" ht="15.75" thickBot="1" x14ac:dyDescent="0.3">
      <c r="A15" s="39">
        <v>5</v>
      </c>
      <c r="B15" s="46" t="s">
        <v>49</v>
      </c>
      <c r="C15" s="38"/>
      <c r="D15" s="38"/>
      <c r="E15" s="38"/>
      <c r="F15" s="38"/>
      <c r="G15" s="47">
        <f>Orçamento!F38*Cronograma!H15</f>
        <v>0</v>
      </c>
      <c r="H15" s="41">
        <v>0.2</v>
      </c>
      <c r="I15" s="40">
        <f>Orçamento!F38*Cronograma!J15</f>
        <v>0</v>
      </c>
      <c r="J15" s="41">
        <v>0.8</v>
      </c>
    </row>
    <row r="16" spans="1:10" ht="15.75" thickBot="1" x14ac:dyDescent="0.3">
      <c r="A16" s="39">
        <v>6</v>
      </c>
      <c r="B16" s="46" t="s">
        <v>53</v>
      </c>
      <c r="C16" s="38"/>
      <c r="D16" s="38"/>
      <c r="E16" s="38"/>
      <c r="F16" s="38"/>
      <c r="G16" s="47">
        <f>Orçamento!F44*Cronograma!H16</f>
        <v>0</v>
      </c>
      <c r="H16" s="41">
        <v>0.5</v>
      </c>
      <c r="I16" s="47">
        <f>Orçamento!F44*Cronograma!J16</f>
        <v>0</v>
      </c>
      <c r="J16" s="41">
        <v>0.5</v>
      </c>
    </row>
    <row r="17" spans="1:10" ht="15.75" thickBot="1" x14ac:dyDescent="0.3">
      <c r="A17" s="39">
        <v>7</v>
      </c>
      <c r="B17" s="46" t="s">
        <v>61</v>
      </c>
      <c r="C17" s="38"/>
      <c r="D17" s="38"/>
      <c r="E17" s="38"/>
      <c r="F17" s="38"/>
      <c r="G17" s="40">
        <f>Orçamento!F53*Cronograma!H17</f>
        <v>0</v>
      </c>
      <c r="H17" s="41">
        <v>1</v>
      </c>
      <c r="I17" s="38"/>
      <c r="J17" s="38"/>
    </row>
    <row r="18" spans="1:10" ht="15.75" thickBot="1" x14ac:dyDescent="0.3">
      <c r="A18" s="39">
        <v>8</v>
      </c>
      <c r="B18" s="46" t="s">
        <v>75</v>
      </c>
      <c r="C18" s="38"/>
      <c r="D18" s="38"/>
      <c r="E18" s="38"/>
      <c r="F18" s="38"/>
      <c r="G18" s="47">
        <f>Orçamento!F57*Cronograma!H18</f>
        <v>0</v>
      </c>
      <c r="H18" s="41">
        <v>0.3</v>
      </c>
      <c r="I18" s="47">
        <f>Orçamento!F57*Cronograma!J18</f>
        <v>0</v>
      </c>
      <c r="J18" s="41">
        <v>0.7</v>
      </c>
    </row>
    <row r="19" spans="1:10" ht="22.5" customHeight="1" thickBot="1" x14ac:dyDescent="0.3">
      <c r="A19" s="82" t="s">
        <v>96</v>
      </c>
      <c r="B19" s="83"/>
      <c r="C19" s="43">
        <f>SUM(C11:C18)</f>
        <v>0</v>
      </c>
      <c r="D19" s="45" t="e">
        <f>C19/I20</f>
        <v>#DIV/0!</v>
      </c>
      <c r="E19" s="43">
        <f>SUM(E11:E18)</f>
        <v>0</v>
      </c>
      <c r="F19" s="44" t="e">
        <f>E19/I20</f>
        <v>#DIV/0!</v>
      </c>
      <c r="G19" s="43">
        <f>SUM(G11:G18)</f>
        <v>0</v>
      </c>
      <c r="H19" s="44" t="e">
        <f>G19/I20</f>
        <v>#DIV/0!</v>
      </c>
      <c r="I19" s="43">
        <f>SUM(I11:I18)</f>
        <v>0</v>
      </c>
      <c r="J19" s="44" t="e">
        <f>I19/I20</f>
        <v>#DIV/0!</v>
      </c>
    </row>
    <row r="20" spans="1:10" ht="22.5" customHeight="1" thickBot="1" x14ac:dyDescent="0.3">
      <c r="A20" s="82" t="s">
        <v>97</v>
      </c>
      <c r="B20" s="83"/>
      <c r="C20" s="43">
        <f>SUM(C19)</f>
        <v>0</v>
      </c>
      <c r="D20" s="45" t="e">
        <f>C20/I20</f>
        <v>#DIV/0!</v>
      </c>
      <c r="E20" s="43">
        <f>SUM(E19+C20)</f>
        <v>0</v>
      </c>
      <c r="F20" s="44" t="e">
        <f>E20/I20</f>
        <v>#DIV/0!</v>
      </c>
      <c r="G20" s="43">
        <f>G19+E20</f>
        <v>0</v>
      </c>
      <c r="H20" s="44" t="e">
        <f>G20/I20</f>
        <v>#DIV/0!</v>
      </c>
      <c r="I20" s="43">
        <f>Orçamento!F59</f>
        <v>0</v>
      </c>
      <c r="J20" s="45">
        <v>1</v>
      </c>
    </row>
  </sheetData>
  <mergeCells count="14">
    <mergeCell ref="A19:B19"/>
    <mergeCell ref="A20:B20"/>
    <mergeCell ref="A1:J1"/>
    <mergeCell ref="B2:J2"/>
    <mergeCell ref="B3:J3"/>
    <mergeCell ref="B4:J4"/>
    <mergeCell ref="A5:J5"/>
    <mergeCell ref="A6:J6"/>
    <mergeCell ref="C7:G7"/>
    <mergeCell ref="A9:B9"/>
    <mergeCell ref="C9:D9"/>
    <mergeCell ref="E9:F9"/>
    <mergeCell ref="G9:H9"/>
    <mergeCell ref="I9:J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Orçamento</vt:lpstr>
      <vt:lpstr>Cronograma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dcterms:created xsi:type="dcterms:W3CDTF">2018-05-14T18:31:27Z</dcterms:created>
  <dcterms:modified xsi:type="dcterms:W3CDTF">2018-05-16T13:15:43Z</dcterms:modified>
</cp:coreProperties>
</file>