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Editais\Editais 2018\Prefeitura\Processo nº 17-2018 - Pavimentação 02 Ruas - CR 844521-2017\"/>
    </mc:Choice>
  </mc:AlternateContent>
  <bookViews>
    <workbookView xWindow="0" yWindow="0" windowWidth="20490" windowHeight="7755"/>
  </bookViews>
  <sheets>
    <sheet name="Orçamento" sheetId="3" r:id="rId1"/>
    <sheet name="Cronogram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5" i="4" l="1"/>
  <c r="F55" i="3"/>
  <c r="F56" i="3"/>
  <c r="F57" i="3"/>
  <c r="F58" i="3"/>
  <c r="F54" i="3"/>
  <c r="F48" i="3"/>
  <c r="F49" i="3"/>
  <c r="F50" i="3"/>
  <c r="F47" i="3"/>
  <c r="F35" i="3"/>
  <c r="F36" i="3"/>
  <c r="F37" i="3"/>
  <c r="F38" i="3"/>
  <c r="F39" i="3"/>
  <c r="F40" i="3"/>
  <c r="F41" i="3"/>
  <c r="F42" i="3"/>
  <c r="F43" i="3"/>
  <c r="F34" i="3"/>
  <c r="F25" i="3"/>
  <c r="F26" i="3"/>
  <c r="F27" i="3"/>
  <c r="F28" i="3"/>
  <c r="F29" i="3"/>
  <c r="F30" i="3"/>
  <c r="F24" i="3"/>
  <c r="F13" i="3"/>
  <c r="F14" i="3"/>
  <c r="F15" i="3"/>
  <c r="F16" i="3"/>
  <c r="F17" i="3"/>
  <c r="F12" i="3"/>
  <c r="F18" i="3" s="1"/>
  <c r="F19" i="3" s="1"/>
  <c r="F31" i="3" l="1"/>
  <c r="F59" i="3"/>
  <c r="F44" i="3"/>
  <c r="F51" i="3"/>
  <c r="G12" i="4"/>
  <c r="E12" i="4"/>
  <c r="K12" i="4"/>
  <c r="C12" i="4"/>
  <c r="I12" i="4"/>
  <c r="F60" i="3" l="1"/>
  <c r="G11" i="4" s="1"/>
  <c r="G13" i="4" s="1"/>
  <c r="I11" i="4"/>
  <c r="I13" i="4" s="1"/>
  <c r="K11" i="4" l="1"/>
  <c r="K13" i="4" s="1"/>
  <c r="F61" i="3"/>
  <c r="G59" i="3" s="1"/>
  <c r="E11" i="4"/>
  <c r="E13" i="4" s="1"/>
  <c r="G56" i="3"/>
  <c r="G49" i="3"/>
  <c r="G35" i="3"/>
  <c r="G39" i="3"/>
  <c r="G43" i="3"/>
  <c r="G26" i="3"/>
  <c r="G30" i="3"/>
  <c r="G14" i="3"/>
  <c r="G12" i="3"/>
  <c r="G48" i="3"/>
  <c r="G38" i="3"/>
  <c r="G25" i="3"/>
  <c r="G17" i="3"/>
  <c r="G57" i="3"/>
  <c r="G61" i="3"/>
  <c r="G50" i="3"/>
  <c r="G36" i="3"/>
  <c r="G40" i="3"/>
  <c r="G44" i="3"/>
  <c r="G27" i="3"/>
  <c r="G31" i="3"/>
  <c r="G15" i="3"/>
  <c r="G19" i="3"/>
  <c r="G54" i="3"/>
  <c r="G51" i="3"/>
  <c r="G37" i="3"/>
  <c r="G41" i="3"/>
  <c r="G34" i="3"/>
  <c r="G28" i="3"/>
  <c r="G24" i="3"/>
  <c r="G16" i="3"/>
  <c r="G18" i="3"/>
  <c r="G55" i="3"/>
  <c r="G47" i="3"/>
  <c r="G42" i="3"/>
  <c r="G29" i="3"/>
  <c r="G13" i="3"/>
  <c r="G58" i="3"/>
  <c r="C11" i="4"/>
  <c r="C13" i="4" s="1"/>
  <c r="C14" i="4" s="1"/>
  <c r="E14" i="4" s="1"/>
  <c r="G14" i="4" s="1"/>
  <c r="I14" i="4" s="1"/>
  <c r="K14" i="4" s="1"/>
  <c r="G60" i="3"/>
</calcChain>
</file>

<file path=xl/sharedStrings.xml><?xml version="1.0" encoding="utf-8"?>
<sst xmlns="http://schemas.openxmlformats.org/spreadsheetml/2006/main" count="173" uniqueCount="115">
  <si>
    <t xml:space="preserve">PLANILHA QUANTITATIVA E ORÇAMENTÁRIA </t>
  </si>
  <si>
    <t>RAZÃO SOCIAL:</t>
  </si>
  <si>
    <t>CNPJ:</t>
  </si>
  <si>
    <t>OBRA:</t>
  </si>
  <si>
    <t>Valor TotaI:</t>
  </si>
  <si>
    <t>Valor do BDI:</t>
  </si>
  <si>
    <t>CRONOGRAMA FÍSICO FINANCEIRO</t>
  </si>
  <si>
    <t>RAZÃO SOCIAL</t>
  </si>
  <si>
    <t>Valor Total:</t>
  </si>
  <si>
    <r>
      <t xml:space="preserve">OBJETO: </t>
    </r>
    <r>
      <rPr>
        <sz val="9"/>
        <color theme="1"/>
        <rFont val="Arial"/>
        <family val="2"/>
      </rPr>
      <t>CONTRATAÇÃO DE OBRAS DE PAVIMENTAÇÃO NA RODOVIA MUNICIPAL MARLENE PIAZZA ZUCHINALI E NA RUA OLAVIO BROVEDAN DO MUNICÍPIO DE MORRO GRANDE.</t>
    </r>
  </si>
  <si>
    <t>ITEM 1. RODOVIA MARLENE PIAZZA ZUCHINALLI</t>
  </si>
  <si>
    <t>ITEM</t>
  </si>
  <si>
    <t>ITENS DE SERVIÇO</t>
  </si>
  <si>
    <t>Unidade</t>
  </si>
  <si>
    <t xml:space="preserve">Quantidade </t>
  </si>
  <si>
    <t>Custo Unitário (R$)</t>
  </si>
  <si>
    <t>Custo Total (R$)</t>
  </si>
  <si>
    <t>%</t>
  </si>
  <si>
    <t>PASSEIO COM ACESSIBILIDADE</t>
  </si>
  <si>
    <t>1.1.1</t>
  </si>
  <si>
    <t>Execução de passeio (Calçada) com concreto moldado in loco, usinado, acabamento convencional, não armado, espessura de 5cm, resistencia de 20Mpa</t>
  </si>
  <si>
    <t>m3</t>
  </si>
  <si>
    <t>1.1.2</t>
  </si>
  <si>
    <t>Fornecimento E Assentamento De Brita 2-Drenos E Filtros -  Espessura 4cm</t>
  </si>
  <si>
    <t>1.1.3</t>
  </si>
  <si>
    <t xml:space="preserve">Pavimentação com Piso Tátil direcional e/ou alerta de concreto na cor vermelha, dimensões 30x30 cm, Espes=2,5cm </t>
  </si>
  <si>
    <t>m2</t>
  </si>
  <si>
    <t>1.1.4</t>
  </si>
  <si>
    <t xml:space="preserve">Pavimentação com Piso de concreto na cor natural, dimensões 30x30 cm, Espes=2,5cm </t>
  </si>
  <si>
    <t>1.1.5</t>
  </si>
  <si>
    <t>Aco Ca-50, 6,3 Mm, Dobrado Cortado E Armado</t>
  </si>
  <si>
    <t>kg</t>
  </si>
  <si>
    <t>1.1.6</t>
  </si>
  <si>
    <t>Fornecimento e Assentamento de meio fio 10x12x30x100cm, rejuntado com argamassa traço 1:4 (Cimento e Areia)</t>
  </si>
  <si>
    <t>m</t>
  </si>
  <si>
    <t>1.1.7</t>
  </si>
  <si>
    <t>Total do Item</t>
  </si>
  <si>
    <t>TOTAL GERAL DO ITEM 1</t>
  </si>
  <si>
    <t>ITEM 2. RUA OLÁVIO BROVEDAN</t>
  </si>
  <si>
    <t>2.1</t>
  </si>
  <si>
    <t xml:space="preserve">PAVIMENTAÇÃO </t>
  </si>
  <si>
    <t>2.1.1</t>
  </si>
  <si>
    <t>Escavacão mecanica a céu aberto, em material de 1ª cat., com escavadeira hidraulica, capacidade de 0,78m3</t>
  </si>
  <si>
    <t>2.1.2</t>
  </si>
  <si>
    <t>Transporte Com Caminhão Basculante De 10 M3, Em Via Urbana Em Revestimento Primário - Dmt - 0,20Km</t>
  </si>
  <si>
    <t>m3.km</t>
  </si>
  <si>
    <t>2.1.3</t>
  </si>
  <si>
    <t>Fornecimento, Extração, Carga E Descarga De Seixo Peneirado Com Equivalente De Areia ≥ 40%</t>
  </si>
  <si>
    <t>2.1.4</t>
  </si>
  <si>
    <t>Transporte Com Caminhão Basculante De 10 M3, Em Via Urbana Pavimentada, Af_04/2016 - Dmt-10,20 Km</t>
  </si>
  <si>
    <t>2.1.5</t>
  </si>
  <si>
    <t>Espalhamento e compactação de aterros em rocha</t>
  </si>
  <si>
    <t>2.1.6</t>
  </si>
  <si>
    <t>Regularização e Compactação do subleito até 20cm de espessura</t>
  </si>
  <si>
    <t>2.1.7</t>
  </si>
  <si>
    <t>Execução De Pavimento Em Piso Intertravado, Com Bloco Sextavado De 25 X 25 Cm, Espessura 8 Cm. Af_12/2015</t>
  </si>
  <si>
    <t>2.1.8</t>
  </si>
  <si>
    <t>2.2</t>
  </si>
  <si>
    <t>DRENAGEM</t>
  </si>
  <si>
    <t>2.2.1</t>
  </si>
  <si>
    <t>Escavação Mecanizada De Vala Com Prof. Até 1,5 M (Média Entre Montante E Jusante/Uma Composição Por Trecho), Com Retroescavadeira (0,26 M3/88 Hp), Larg. De 0,8 M A 1,5 M, Em Solo De 1A Categoria, Em Locais Com Baixo Nível De Interferência. Af_01/2015</t>
  </si>
  <si>
    <t>2.2.2</t>
  </si>
  <si>
    <t>Reaterro Mecanizado De Vala Com Retroescavadeira, Largura De 0,8 A 1,5 M, Profundidade De 1,5 A 3,0 M, Com Solo (Sem Substituição) De 1ª Categoria Em Locais Com Baixo Nível De Interferência</t>
  </si>
  <si>
    <t>2.2.3</t>
  </si>
  <si>
    <t>Fornecimento E Assentamento De Brita 2-Drenos E Filtros</t>
  </si>
  <si>
    <t>2.2.4</t>
  </si>
  <si>
    <t xml:space="preserve">Caixa de Coletora 0,92x0,92x1,50 com Fundo e Tampa de Concreto e Paredes de Bloco Estrutural </t>
  </si>
  <si>
    <t>und</t>
  </si>
  <si>
    <t>2.2.5</t>
  </si>
  <si>
    <t>Caixa de Passagem 80x80x62 Fundo Brita com Tampa</t>
  </si>
  <si>
    <t>2.2.6</t>
  </si>
  <si>
    <t>Assentamento de tubos de concreto para redes coletoas de aguas pluviais,diametro = 300Mm, Junta rigida, intalado em local com baixo nivel de interferência</t>
  </si>
  <si>
    <t>2.2.7</t>
  </si>
  <si>
    <t>Assentamento de tubos de concreto para redes coletoas de aguas pluviais,diametro = 400Mm, Junta rigida, intalado em local com baixo nivel de interferência</t>
  </si>
  <si>
    <t>2.2.8</t>
  </si>
  <si>
    <t>Tubo Concreto Simples Classe Ps1, Macho/Femea  Dn 300Mm P/Aguas Pluviais (Nbr-8890)</t>
  </si>
  <si>
    <t>2.2.9</t>
  </si>
  <si>
    <t>Tubo Concreto Simples Classe Ps1, Macho/Femea  Dn 400Mm P/Aguas Pluviais (Nbr-8890)</t>
  </si>
  <si>
    <t>2.2.10</t>
  </si>
  <si>
    <t>2.2.11</t>
  </si>
  <si>
    <t>2.3</t>
  </si>
  <si>
    <t>2.3.1</t>
  </si>
  <si>
    <t>2.3.2</t>
  </si>
  <si>
    <t>2.3.3</t>
  </si>
  <si>
    <t>2.3.4</t>
  </si>
  <si>
    <t>2.3.5</t>
  </si>
  <si>
    <t>SINALIZAÇÃO</t>
  </si>
  <si>
    <t>2.4.1</t>
  </si>
  <si>
    <t>Confecção de placa em aço nº 16 galvanizado, com película retrorrefletiva tipo I + III</t>
  </si>
  <si>
    <t>2.4.2</t>
  </si>
  <si>
    <t>Sinalização Horizontal Com Tinta Retrorefletiva A Base De Resina Acrilica Com Microesferas De Vidro (Cor Branca )</t>
  </si>
  <si>
    <t>2.4.3</t>
  </si>
  <si>
    <t>Sinalização Horizontal Com Tinta Retrorefletiva A Base De Resina Acrilica Com Microesferas De Vidro (Cor Amarela)</t>
  </si>
  <si>
    <t>2.4.4</t>
  </si>
  <si>
    <t>Tubo  de aço preto com costura din 2440/NBR 5580 Classe Media DN 80mm, E=3,35mm, para placas de logradouros e de sinalização viaria, com fixação ao solo conforme detalhe em projeto</t>
  </si>
  <si>
    <t>2.4.5</t>
  </si>
  <si>
    <t>Placa Esmaltada Para Identificação Nr De Rua, Dimensões 45X25Cm Servicos Preliminares</t>
  </si>
  <si>
    <t>2.4.6</t>
  </si>
  <si>
    <t>TOTAL GERAL DO ITEM 2</t>
  </si>
  <si>
    <t xml:space="preserve">TOTAL GLOBAL DAS OBRAS </t>
  </si>
  <si>
    <t>CRONOGRAMA FÍSICO E FINANCEIRO</t>
  </si>
  <si>
    <t>MÊS 01</t>
  </si>
  <si>
    <t>MÊS 02</t>
  </si>
  <si>
    <t>MÊS 03</t>
  </si>
  <si>
    <t>MÊS 04</t>
  </si>
  <si>
    <t>MÊS 05</t>
  </si>
  <si>
    <t>DESCRIÇÃO DO ITEM</t>
  </si>
  <si>
    <t>VALOR (R$)</t>
  </si>
  <si>
    <t xml:space="preserve">RUA OLÁVIO BROVEDAN </t>
  </si>
  <si>
    <t>RODOVIA MARLENE PIAZZA ZUCHINALLI</t>
  </si>
  <si>
    <t>VALOR MENSAL DA OBRA (R$)</t>
  </si>
  <si>
    <t>VALOR ACUMULADO DA OBRA (R$)</t>
  </si>
  <si>
    <t>PAVIMENTAÇÃO NA RODOVIA MUNICIPAL MARLENE PIAZZA ZUCHINALI E NA RUA OLAVIO BROVEDAN DO MUNICÍPIO DE MORRO GRANDE.</t>
  </si>
  <si>
    <t>Processo Administrativo nº 17/2018</t>
  </si>
  <si>
    <t>Edital de Tomada de Preço nº 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</si>
</sst>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4" xfId="0" applyFont="1" applyFill="1" applyBorder="1" applyAlignment="1" applyProtection="1">
      <alignment horizontal="right" vertical="center" wrapText="1"/>
    </xf>
    <xf numFmtId="0" fontId="3" fillId="0" borderId="0" xfId="0" applyFont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5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left" vertical="center"/>
    </xf>
    <xf numFmtId="10" fontId="1" fillId="0" borderId="7" xfId="0" applyNumberFormat="1" applyFont="1" applyBorder="1" applyAlignment="1" applyProtection="1">
      <alignment horizontal="left" vertical="center"/>
    </xf>
    <xf numFmtId="0" fontId="3" fillId="0" borderId="8" xfId="0" applyFont="1" applyBorder="1"/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right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4" fontId="8" fillId="4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0" fillId="0" borderId="0" xfId="0" applyAlignment="1"/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 applyProtection="1">
      <alignment horizontal="right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13" fillId="2" borderId="13" xfId="0" applyNumberFormat="1" applyFont="1" applyFill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9" fontId="9" fillId="2" borderId="13" xfId="0" applyNumberFormat="1" applyFont="1" applyFill="1" applyBorder="1" applyAlignment="1">
      <alignment horizontal="center" vertical="center" wrapText="1"/>
    </xf>
    <xf numFmtId="9" fontId="13" fillId="2" borderId="13" xfId="0" applyNumberFormat="1" applyFont="1" applyFill="1" applyBorder="1" applyAlignment="1">
      <alignment horizontal="center" vertical="center" wrapText="1"/>
    </xf>
    <xf numFmtId="9" fontId="9" fillId="0" borderId="13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" fillId="0" borderId="4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0" fontId="1" fillId="0" borderId="0" xfId="0" applyNumberFormat="1" applyFont="1" applyBorder="1" applyAlignment="1" applyProtection="1">
      <alignment horizontal="center" vertical="center"/>
    </xf>
    <xf numFmtId="10" fontId="1" fillId="0" borderId="5" xfId="0" applyNumberFormat="1" applyFont="1" applyBorder="1" applyAlignment="1" applyProtection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5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2" fontId="4" fillId="0" borderId="0" xfId="0" applyNumberFormat="1" applyFont="1" applyBorder="1" applyAlignment="1" applyProtection="1">
      <alignment horizontal="left" vertical="center"/>
    </xf>
    <xf numFmtId="2" fontId="4" fillId="0" borderId="10" xfId="0" applyNumberFormat="1" applyFont="1" applyBorder="1" applyAlignment="1" applyProtection="1">
      <alignment horizontal="left" vertical="center"/>
    </xf>
    <xf numFmtId="10" fontId="4" fillId="0" borderId="12" xfId="0" applyNumberFormat="1" applyFont="1" applyBorder="1" applyAlignment="1" applyProtection="1">
      <alignment horizontal="left" vertical="center"/>
    </xf>
    <xf numFmtId="10" fontId="4" fillId="0" borderId="13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J12" sqref="J12"/>
    </sheetView>
  </sheetViews>
  <sheetFormatPr defaultRowHeight="15" x14ac:dyDescent="0.25"/>
  <cols>
    <col min="1" max="1" width="15.7109375" customWidth="1"/>
    <col min="2" max="2" width="38.5703125" customWidth="1"/>
    <col min="4" max="4" width="10" customWidth="1"/>
    <col min="5" max="5" width="11.5703125" customWidth="1"/>
    <col min="6" max="6" width="10.42578125" customWidth="1"/>
    <col min="7" max="7" width="8.85546875" customWidth="1"/>
  </cols>
  <sheetData>
    <row r="1" spans="1:8" ht="31.5" customHeight="1" thickBot="1" x14ac:dyDescent="0.3">
      <c r="A1" s="78" t="s">
        <v>0</v>
      </c>
      <c r="B1" s="79"/>
      <c r="C1" s="79"/>
      <c r="D1" s="79"/>
      <c r="E1" s="79"/>
      <c r="F1" s="79"/>
      <c r="G1" s="80"/>
    </row>
    <row r="2" spans="1:8" s="2" customFormat="1" ht="12" x14ac:dyDescent="0.2">
      <c r="A2" s="1" t="s">
        <v>1</v>
      </c>
      <c r="B2" s="81"/>
      <c r="C2" s="81"/>
      <c r="D2" s="81"/>
      <c r="E2" s="81"/>
      <c r="F2" s="81"/>
      <c r="G2" s="82"/>
    </row>
    <row r="3" spans="1:8" s="2" customFormat="1" ht="12" x14ac:dyDescent="0.2">
      <c r="A3" s="3" t="s">
        <v>2</v>
      </c>
      <c r="B3" s="81"/>
      <c r="C3" s="81"/>
      <c r="D3" s="81"/>
      <c r="E3" s="81"/>
      <c r="F3" s="81"/>
      <c r="G3" s="82"/>
    </row>
    <row r="4" spans="1:8" s="2" customFormat="1" ht="28.5" customHeight="1" x14ac:dyDescent="0.2">
      <c r="A4" s="31" t="s">
        <v>3</v>
      </c>
      <c r="B4" s="83" t="s">
        <v>112</v>
      </c>
      <c r="C4" s="83"/>
      <c r="D4" s="83"/>
      <c r="E4" s="83"/>
      <c r="F4" s="83"/>
      <c r="G4" s="84"/>
    </row>
    <row r="5" spans="1:8" s="2" customFormat="1" ht="15" customHeight="1" x14ac:dyDescent="0.2">
      <c r="A5" s="71" t="s">
        <v>113</v>
      </c>
      <c r="B5" s="72"/>
      <c r="C5" s="85"/>
      <c r="D5" s="85"/>
      <c r="E5" s="85"/>
      <c r="F5" s="85"/>
      <c r="G5" s="86"/>
      <c r="H5" s="4"/>
    </row>
    <row r="6" spans="1:8" s="2" customFormat="1" ht="12" x14ac:dyDescent="0.2">
      <c r="A6" s="71" t="s">
        <v>114</v>
      </c>
      <c r="B6" s="72"/>
      <c r="C6" s="5"/>
      <c r="D6" s="5"/>
      <c r="E6" s="5"/>
      <c r="F6" s="5"/>
      <c r="G6" s="6"/>
    </row>
    <row r="7" spans="1:8" s="2" customFormat="1" ht="12" x14ac:dyDescent="0.2">
      <c r="A7" s="7" t="s">
        <v>4</v>
      </c>
      <c r="B7" s="8">
        <f>F61</f>
        <v>0</v>
      </c>
      <c r="C7" s="73"/>
      <c r="D7" s="73"/>
      <c r="E7" s="73"/>
      <c r="F7" s="73"/>
      <c r="G7" s="74"/>
    </row>
    <row r="8" spans="1:8" s="2" customFormat="1" ht="12.75" thickBot="1" x14ac:dyDescent="0.25">
      <c r="A8" s="32" t="s">
        <v>5</v>
      </c>
      <c r="B8" s="9"/>
      <c r="C8" s="9"/>
      <c r="D8" s="9"/>
      <c r="E8" s="9"/>
      <c r="F8" s="9"/>
      <c r="G8" s="10"/>
    </row>
    <row r="9" spans="1:8" ht="15.75" thickBot="1" x14ac:dyDescent="0.3">
      <c r="A9" s="75" t="s">
        <v>10</v>
      </c>
      <c r="B9" s="76"/>
      <c r="C9" s="76"/>
      <c r="D9" s="76"/>
      <c r="E9" s="76"/>
      <c r="F9" s="76"/>
      <c r="G9" s="77"/>
    </row>
    <row r="10" spans="1:8" ht="23.25" thickBot="1" x14ac:dyDescent="0.3">
      <c r="A10" s="15" t="s">
        <v>11</v>
      </c>
      <c r="B10" s="16" t="s">
        <v>12</v>
      </c>
      <c r="C10" s="21" t="s">
        <v>13</v>
      </c>
      <c r="D10" s="21" t="s">
        <v>14</v>
      </c>
      <c r="E10" s="21" t="s">
        <v>15</v>
      </c>
      <c r="F10" s="21" t="s">
        <v>16</v>
      </c>
      <c r="G10" s="21" t="s">
        <v>17</v>
      </c>
    </row>
    <row r="11" spans="1:8" ht="15.75" thickBot="1" x14ac:dyDescent="0.3">
      <c r="A11" s="15">
        <v>1</v>
      </c>
      <c r="B11" s="47" t="s">
        <v>18</v>
      </c>
      <c r="C11" s="48"/>
      <c r="D11" s="48"/>
      <c r="E11" s="48"/>
      <c r="F11" s="48"/>
      <c r="G11" s="49"/>
    </row>
    <row r="12" spans="1:8" s="26" customFormat="1" ht="45.75" thickBot="1" x14ac:dyDescent="0.3">
      <c r="A12" s="22" t="s">
        <v>19</v>
      </c>
      <c r="B12" s="17" t="s">
        <v>20</v>
      </c>
      <c r="C12" s="23" t="s">
        <v>21</v>
      </c>
      <c r="D12" s="25">
        <v>36.67</v>
      </c>
      <c r="E12" s="41"/>
      <c r="F12" s="25">
        <f>ROUND(D12*E12,2)</f>
        <v>0</v>
      </c>
      <c r="G12" s="33" t="e">
        <f>F12*100/$F$61</f>
        <v>#DIV/0!</v>
      </c>
    </row>
    <row r="13" spans="1:8" s="26" customFormat="1" ht="23.25" thickBot="1" x14ac:dyDescent="0.3">
      <c r="A13" s="22" t="s">
        <v>22</v>
      </c>
      <c r="B13" s="17" t="s">
        <v>23</v>
      </c>
      <c r="C13" s="23" t="s">
        <v>21</v>
      </c>
      <c r="D13" s="25">
        <v>29.34</v>
      </c>
      <c r="E13" s="42"/>
      <c r="F13" s="25">
        <f t="shared" ref="F13:F17" si="0">ROUND(D13*E13,2)</f>
        <v>0</v>
      </c>
      <c r="G13" s="33" t="e">
        <f t="shared" ref="G13:G17" si="1">F13*100/$F$61</f>
        <v>#DIV/0!</v>
      </c>
    </row>
    <row r="14" spans="1:8" s="26" customFormat="1" ht="34.5" thickBot="1" x14ac:dyDescent="0.3">
      <c r="A14" s="22" t="s">
        <v>24</v>
      </c>
      <c r="B14" s="17" t="s">
        <v>25</v>
      </c>
      <c r="C14" s="23" t="s">
        <v>26</v>
      </c>
      <c r="D14" s="25">
        <v>140.43</v>
      </c>
      <c r="E14" s="42"/>
      <c r="F14" s="25">
        <f t="shared" si="0"/>
        <v>0</v>
      </c>
      <c r="G14" s="33" t="e">
        <f t="shared" si="1"/>
        <v>#DIV/0!</v>
      </c>
    </row>
    <row r="15" spans="1:8" s="26" customFormat="1" ht="23.25" thickBot="1" x14ac:dyDescent="0.3">
      <c r="A15" s="22" t="s">
        <v>27</v>
      </c>
      <c r="B15" s="17" t="s">
        <v>28</v>
      </c>
      <c r="C15" s="23" t="s">
        <v>26</v>
      </c>
      <c r="D15" s="25">
        <v>597.15</v>
      </c>
      <c r="E15" s="42"/>
      <c r="F15" s="25">
        <f t="shared" si="0"/>
        <v>0</v>
      </c>
      <c r="G15" s="33" t="e">
        <f t="shared" si="1"/>
        <v>#DIV/0!</v>
      </c>
    </row>
    <row r="16" spans="1:8" s="26" customFormat="1" ht="15.75" thickBot="1" x14ac:dyDescent="0.3">
      <c r="A16" s="22" t="s">
        <v>29</v>
      </c>
      <c r="B16" s="17" t="s">
        <v>30</v>
      </c>
      <c r="C16" s="23" t="s">
        <v>31</v>
      </c>
      <c r="D16" s="25">
        <v>277.94</v>
      </c>
      <c r="E16" s="42"/>
      <c r="F16" s="25">
        <f t="shared" si="0"/>
        <v>0</v>
      </c>
      <c r="G16" s="33" t="e">
        <f t="shared" si="1"/>
        <v>#DIV/0!</v>
      </c>
    </row>
    <row r="17" spans="1:7" s="26" customFormat="1" ht="34.5" thickBot="1" x14ac:dyDescent="0.3">
      <c r="A17" s="22" t="s">
        <v>32</v>
      </c>
      <c r="B17" s="17" t="s">
        <v>33</v>
      </c>
      <c r="C17" s="24" t="s">
        <v>34</v>
      </c>
      <c r="D17" s="25">
        <v>473.65</v>
      </c>
      <c r="E17" s="42"/>
      <c r="F17" s="25">
        <f t="shared" si="0"/>
        <v>0</v>
      </c>
      <c r="G17" s="33" t="e">
        <f t="shared" si="1"/>
        <v>#DIV/0!</v>
      </c>
    </row>
    <row r="18" spans="1:7" s="26" customFormat="1" ht="15.75" thickBot="1" x14ac:dyDescent="0.3">
      <c r="A18" s="27" t="s">
        <v>35</v>
      </c>
      <c r="B18" s="59" t="s">
        <v>36</v>
      </c>
      <c r="C18" s="60"/>
      <c r="D18" s="60"/>
      <c r="E18" s="61"/>
      <c r="F18" s="28">
        <f>SUM(F12:F17)</f>
        <v>0</v>
      </c>
      <c r="G18" s="33" t="e">
        <f>F18*100/$F$61</f>
        <v>#DIV/0!</v>
      </c>
    </row>
    <row r="19" spans="1:7" s="26" customFormat="1" ht="15.75" thickBot="1" x14ac:dyDescent="0.3">
      <c r="A19" s="62" t="s">
        <v>37</v>
      </c>
      <c r="B19" s="63"/>
      <c r="C19" s="63"/>
      <c r="D19" s="63"/>
      <c r="E19" s="64"/>
      <c r="F19" s="28">
        <f>F18</f>
        <v>0</v>
      </c>
      <c r="G19" s="33" t="e">
        <f>F19*100/$F$61</f>
        <v>#DIV/0!</v>
      </c>
    </row>
    <row r="20" spans="1:7" s="26" customFormat="1" ht="15.75" thickBot="1" x14ac:dyDescent="0.3">
      <c r="A20" s="65"/>
      <c r="B20" s="66"/>
      <c r="C20" s="66"/>
      <c r="D20" s="66"/>
      <c r="E20" s="66"/>
      <c r="F20" s="66"/>
      <c r="G20" s="67"/>
    </row>
    <row r="21" spans="1:7" s="26" customFormat="1" ht="15.75" thickBot="1" x14ac:dyDescent="0.3">
      <c r="A21" s="68" t="s">
        <v>38</v>
      </c>
      <c r="B21" s="69"/>
      <c r="C21" s="69"/>
      <c r="D21" s="69"/>
      <c r="E21" s="69"/>
      <c r="F21" s="69"/>
      <c r="G21" s="70"/>
    </row>
    <row r="22" spans="1:7" s="26" customFormat="1" ht="23.25" thickBot="1" x14ac:dyDescent="0.3">
      <c r="A22" s="27" t="s">
        <v>11</v>
      </c>
      <c r="B22" s="16" t="s">
        <v>12</v>
      </c>
      <c r="C22" s="21" t="s">
        <v>13</v>
      </c>
      <c r="D22" s="21" t="s">
        <v>14</v>
      </c>
      <c r="E22" s="21" t="s">
        <v>15</v>
      </c>
      <c r="F22" s="21" t="s">
        <v>16</v>
      </c>
      <c r="G22" s="21" t="s">
        <v>17</v>
      </c>
    </row>
    <row r="23" spans="1:7" s="26" customFormat="1" ht="15.75" thickBot="1" x14ac:dyDescent="0.3">
      <c r="A23" s="27" t="s">
        <v>39</v>
      </c>
      <c r="B23" s="47" t="s">
        <v>40</v>
      </c>
      <c r="C23" s="48"/>
      <c r="D23" s="48"/>
      <c r="E23" s="48"/>
      <c r="F23" s="48"/>
      <c r="G23" s="49"/>
    </row>
    <row r="24" spans="1:7" s="26" customFormat="1" ht="34.5" thickBot="1" x14ac:dyDescent="0.3">
      <c r="A24" s="22" t="s">
        <v>41</v>
      </c>
      <c r="B24" s="17" t="s">
        <v>42</v>
      </c>
      <c r="C24" s="24" t="s">
        <v>21</v>
      </c>
      <c r="D24" s="25">
        <v>90.26</v>
      </c>
      <c r="E24" s="41"/>
      <c r="F24" s="25">
        <f>ROUND(D24*E24,2)</f>
        <v>0</v>
      </c>
      <c r="G24" s="33" t="e">
        <f>F24*100/$F$61</f>
        <v>#DIV/0!</v>
      </c>
    </row>
    <row r="25" spans="1:7" s="26" customFormat="1" ht="23.25" thickBot="1" x14ac:dyDescent="0.3">
      <c r="A25" s="22" t="s">
        <v>43</v>
      </c>
      <c r="B25" s="17" t="s">
        <v>44</v>
      </c>
      <c r="C25" s="24" t="s">
        <v>45</v>
      </c>
      <c r="D25" s="25">
        <v>18.05</v>
      </c>
      <c r="E25" s="42"/>
      <c r="F25" s="25">
        <f t="shared" ref="F25:F30" si="2">ROUND(D25*E25,2)</f>
        <v>0</v>
      </c>
      <c r="G25" s="33" t="e">
        <f t="shared" ref="G25:G31" si="3">F25*100/$F$61</f>
        <v>#DIV/0!</v>
      </c>
    </row>
    <row r="26" spans="1:7" s="26" customFormat="1" ht="23.25" thickBot="1" x14ac:dyDescent="0.3">
      <c r="A26" s="22" t="s">
        <v>46</v>
      </c>
      <c r="B26" s="17" t="s">
        <v>47</v>
      </c>
      <c r="C26" s="24" t="s">
        <v>21</v>
      </c>
      <c r="D26" s="25">
        <v>517.35</v>
      </c>
      <c r="E26" s="42"/>
      <c r="F26" s="25">
        <f t="shared" si="2"/>
        <v>0</v>
      </c>
      <c r="G26" s="33" t="e">
        <f t="shared" si="3"/>
        <v>#DIV/0!</v>
      </c>
    </row>
    <row r="27" spans="1:7" s="26" customFormat="1" ht="34.5" thickBot="1" x14ac:dyDescent="0.3">
      <c r="A27" s="22" t="s">
        <v>48</v>
      </c>
      <c r="B27" s="17" t="s">
        <v>49</v>
      </c>
      <c r="C27" s="24" t="s">
        <v>45</v>
      </c>
      <c r="D27" s="25">
        <v>5276.97</v>
      </c>
      <c r="E27" s="42"/>
      <c r="F27" s="25">
        <f t="shared" si="2"/>
        <v>0</v>
      </c>
      <c r="G27" s="33" t="e">
        <f t="shared" si="3"/>
        <v>#DIV/0!</v>
      </c>
    </row>
    <row r="28" spans="1:7" s="26" customFormat="1" ht="15.75" thickBot="1" x14ac:dyDescent="0.3">
      <c r="A28" s="22" t="s">
        <v>50</v>
      </c>
      <c r="B28" s="17" t="s">
        <v>51</v>
      </c>
      <c r="C28" s="24" t="s">
        <v>21</v>
      </c>
      <c r="D28" s="25">
        <v>517.35</v>
      </c>
      <c r="E28" s="42"/>
      <c r="F28" s="25">
        <f t="shared" si="2"/>
        <v>0</v>
      </c>
      <c r="G28" s="33" t="e">
        <f t="shared" si="3"/>
        <v>#DIV/0!</v>
      </c>
    </row>
    <row r="29" spans="1:7" s="26" customFormat="1" ht="23.25" thickBot="1" x14ac:dyDescent="0.3">
      <c r="A29" s="22" t="s">
        <v>52</v>
      </c>
      <c r="B29" s="17" t="s">
        <v>53</v>
      </c>
      <c r="C29" s="24" t="s">
        <v>26</v>
      </c>
      <c r="D29" s="25">
        <v>1249.77</v>
      </c>
      <c r="E29" s="42"/>
      <c r="F29" s="25">
        <f t="shared" si="2"/>
        <v>0</v>
      </c>
      <c r="G29" s="33" t="e">
        <f t="shared" si="3"/>
        <v>#DIV/0!</v>
      </c>
    </row>
    <row r="30" spans="1:7" s="26" customFormat="1" ht="34.5" thickBot="1" x14ac:dyDescent="0.3">
      <c r="A30" s="22" t="s">
        <v>54</v>
      </c>
      <c r="B30" s="17" t="s">
        <v>55</v>
      </c>
      <c r="C30" s="24" t="s">
        <v>26</v>
      </c>
      <c r="D30" s="25">
        <v>1249.77</v>
      </c>
      <c r="E30" s="42"/>
      <c r="F30" s="25">
        <f t="shared" si="2"/>
        <v>0</v>
      </c>
      <c r="G30" s="33" t="e">
        <f t="shared" si="3"/>
        <v>#DIV/0!</v>
      </c>
    </row>
    <row r="31" spans="1:7" s="26" customFormat="1" ht="15.75" thickBot="1" x14ac:dyDescent="0.3">
      <c r="A31" s="27" t="s">
        <v>56</v>
      </c>
      <c r="B31" s="59" t="s">
        <v>36</v>
      </c>
      <c r="C31" s="60"/>
      <c r="D31" s="60"/>
      <c r="E31" s="61"/>
      <c r="F31" s="28">
        <f>SUM(F24:F30)</f>
        <v>0</v>
      </c>
      <c r="G31" s="33" t="e">
        <f t="shared" si="3"/>
        <v>#DIV/0!</v>
      </c>
    </row>
    <row r="32" spans="1:7" s="26" customFormat="1" ht="15.75" thickBot="1" x14ac:dyDescent="0.3">
      <c r="A32" s="44"/>
      <c r="B32" s="45"/>
      <c r="C32" s="45"/>
      <c r="D32" s="45"/>
      <c r="E32" s="45"/>
      <c r="F32" s="45"/>
      <c r="G32" s="46"/>
    </row>
    <row r="33" spans="1:7" s="26" customFormat="1" ht="15.75" thickBot="1" x14ac:dyDescent="0.3">
      <c r="A33" s="27" t="s">
        <v>57</v>
      </c>
      <c r="B33" s="47" t="s">
        <v>58</v>
      </c>
      <c r="C33" s="48"/>
      <c r="D33" s="48"/>
      <c r="E33" s="48"/>
      <c r="F33" s="48"/>
      <c r="G33" s="49"/>
    </row>
    <row r="34" spans="1:7" s="26" customFormat="1" ht="57" thickBot="1" x14ac:dyDescent="0.3">
      <c r="A34" s="22" t="s">
        <v>59</v>
      </c>
      <c r="B34" s="17" t="s">
        <v>60</v>
      </c>
      <c r="C34" s="24" t="s">
        <v>21</v>
      </c>
      <c r="D34" s="25">
        <v>209.25</v>
      </c>
      <c r="E34" s="41"/>
      <c r="F34" s="25">
        <f>ROUND(D34*E34,2)</f>
        <v>0</v>
      </c>
      <c r="G34" s="33" t="e">
        <f>F34*100/$F$61</f>
        <v>#DIV/0!</v>
      </c>
    </row>
    <row r="35" spans="1:7" s="26" customFormat="1" ht="57" thickBot="1" x14ac:dyDescent="0.3">
      <c r="A35" s="22" t="s">
        <v>61</v>
      </c>
      <c r="B35" s="17" t="s">
        <v>62</v>
      </c>
      <c r="C35" s="24" t="s">
        <v>21</v>
      </c>
      <c r="D35" s="25">
        <v>164.65</v>
      </c>
      <c r="E35" s="42"/>
      <c r="F35" s="25">
        <f t="shared" ref="F35:F43" si="4">ROUND(D35*E35,2)</f>
        <v>0</v>
      </c>
      <c r="G35" s="33" t="e">
        <f t="shared" ref="G35:G44" si="5">F35*100/$F$61</f>
        <v>#DIV/0!</v>
      </c>
    </row>
    <row r="36" spans="1:7" s="26" customFormat="1" ht="23.25" thickBot="1" x14ac:dyDescent="0.3">
      <c r="A36" s="22" t="s">
        <v>63</v>
      </c>
      <c r="B36" s="17" t="s">
        <v>64</v>
      </c>
      <c r="C36" s="24" t="s">
        <v>21</v>
      </c>
      <c r="D36" s="25">
        <v>13.95</v>
      </c>
      <c r="E36" s="42"/>
      <c r="F36" s="25">
        <f t="shared" si="4"/>
        <v>0</v>
      </c>
      <c r="G36" s="33" t="e">
        <f t="shared" si="5"/>
        <v>#DIV/0!</v>
      </c>
    </row>
    <row r="37" spans="1:7" s="26" customFormat="1" ht="23.25" thickBot="1" x14ac:dyDescent="0.3">
      <c r="A37" s="22" t="s">
        <v>65</v>
      </c>
      <c r="B37" s="17" t="s">
        <v>66</v>
      </c>
      <c r="C37" s="24" t="s">
        <v>67</v>
      </c>
      <c r="D37" s="25">
        <v>8</v>
      </c>
      <c r="E37" s="42"/>
      <c r="F37" s="25">
        <f t="shared" si="4"/>
        <v>0</v>
      </c>
      <c r="G37" s="33" t="e">
        <f t="shared" si="5"/>
        <v>#DIV/0!</v>
      </c>
    </row>
    <row r="38" spans="1:7" s="26" customFormat="1" ht="23.25" thickBot="1" x14ac:dyDescent="0.3">
      <c r="A38" s="22" t="s">
        <v>68</v>
      </c>
      <c r="B38" s="17" t="s">
        <v>69</v>
      </c>
      <c r="C38" s="24" t="s">
        <v>67</v>
      </c>
      <c r="D38" s="25">
        <v>1</v>
      </c>
      <c r="E38" s="42"/>
      <c r="F38" s="25">
        <f t="shared" si="4"/>
        <v>0</v>
      </c>
      <c r="G38" s="33" t="e">
        <f t="shared" si="5"/>
        <v>#DIV/0!</v>
      </c>
    </row>
    <row r="39" spans="1:7" s="26" customFormat="1" ht="45.75" thickBot="1" x14ac:dyDescent="0.3">
      <c r="A39" s="22" t="s">
        <v>70</v>
      </c>
      <c r="B39" s="17" t="s">
        <v>71</v>
      </c>
      <c r="C39" s="24" t="s">
        <v>34</v>
      </c>
      <c r="D39" s="25">
        <v>36</v>
      </c>
      <c r="E39" s="42"/>
      <c r="F39" s="25">
        <f t="shared" si="4"/>
        <v>0</v>
      </c>
      <c r="G39" s="33" t="e">
        <f t="shared" si="5"/>
        <v>#DIV/0!</v>
      </c>
    </row>
    <row r="40" spans="1:7" s="26" customFormat="1" ht="45.75" thickBot="1" x14ac:dyDescent="0.3">
      <c r="A40" s="22" t="s">
        <v>72</v>
      </c>
      <c r="B40" s="17" t="s">
        <v>73</v>
      </c>
      <c r="C40" s="24" t="s">
        <v>34</v>
      </c>
      <c r="D40" s="25">
        <v>123</v>
      </c>
      <c r="E40" s="42"/>
      <c r="F40" s="25">
        <f t="shared" si="4"/>
        <v>0</v>
      </c>
      <c r="G40" s="33" t="e">
        <f t="shared" si="5"/>
        <v>#DIV/0!</v>
      </c>
    </row>
    <row r="41" spans="1:7" s="26" customFormat="1" ht="23.25" thickBot="1" x14ac:dyDescent="0.3">
      <c r="A41" s="22" t="s">
        <v>74</v>
      </c>
      <c r="B41" s="17" t="s">
        <v>75</v>
      </c>
      <c r="C41" s="24" t="s">
        <v>34</v>
      </c>
      <c r="D41" s="25">
        <v>36</v>
      </c>
      <c r="E41" s="42"/>
      <c r="F41" s="25">
        <f t="shared" si="4"/>
        <v>0</v>
      </c>
      <c r="G41" s="33" t="e">
        <f t="shared" si="5"/>
        <v>#DIV/0!</v>
      </c>
    </row>
    <row r="42" spans="1:7" s="26" customFormat="1" ht="23.25" thickBot="1" x14ac:dyDescent="0.3">
      <c r="A42" s="22" t="s">
        <v>76</v>
      </c>
      <c r="B42" s="17" t="s">
        <v>77</v>
      </c>
      <c r="C42" s="24" t="s">
        <v>34</v>
      </c>
      <c r="D42" s="25">
        <v>123</v>
      </c>
      <c r="E42" s="42"/>
      <c r="F42" s="25">
        <f t="shared" si="4"/>
        <v>0</v>
      </c>
      <c r="G42" s="33" t="e">
        <f t="shared" si="5"/>
        <v>#DIV/0!</v>
      </c>
    </row>
    <row r="43" spans="1:7" s="26" customFormat="1" ht="34.5" thickBot="1" x14ac:dyDescent="0.3">
      <c r="A43" s="22" t="s">
        <v>78</v>
      </c>
      <c r="B43" s="17" t="s">
        <v>33</v>
      </c>
      <c r="C43" s="24" t="s">
        <v>34</v>
      </c>
      <c r="D43" s="25">
        <v>221.53</v>
      </c>
      <c r="E43" s="42"/>
      <c r="F43" s="25">
        <f t="shared" si="4"/>
        <v>0</v>
      </c>
      <c r="G43" s="33" t="e">
        <f t="shared" si="5"/>
        <v>#DIV/0!</v>
      </c>
    </row>
    <row r="44" spans="1:7" s="26" customFormat="1" ht="15.75" thickBot="1" x14ac:dyDescent="0.3">
      <c r="A44" s="27" t="s">
        <v>79</v>
      </c>
      <c r="B44" s="59" t="s">
        <v>36</v>
      </c>
      <c r="C44" s="60"/>
      <c r="D44" s="60"/>
      <c r="E44" s="61"/>
      <c r="F44" s="28">
        <f>SUM(F34:F43)</f>
        <v>0</v>
      </c>
      <c r="G44" s="33" t="e">
        <f t="shared" si="5"/>
        <v>#DIV/0!</v>
      </c>
    </row>
    <row r="45" spans="1:7" s="26" customFormat="1" ht="15.75" thickBot="1" x14ac:dyDescent="0.3">
      <c r="A45" s="44"/>
      <c r="B45" s="45"/>
      <c r="C45" s="45"/>
      <c r="D45" s="45"/>
      <c r="E45" s="45"/>
      <c r="F45" s="45"/>
      <c r="G45" s="46"/>
    </row>
    <row r="46" spans="1:7" s="26" customFormat="1" ht="15.75" thickBot="1" x14ac:dyDescent="0.3">
      <c r="A46" s="27" t="s">
        <v>80</v>
      </c>
      <c r="B46" s="47" t="s">
        <v>18</v>
      </c>
      <c r="C46" s="48"/>
      <c r="D46" s="48"/>
      <c r="E46" s="48"/>
      <c r="F46" s="48"/>
      <c r="G46" s="49"/>
    </row>
    <row r="47" spans="1:7" s="26" customFormat="1" ht="45.75" thickBot="1" x14ac:dyDescent="0.3">
      <c r="A47" s="22" t="s">
        <v>81</v>
      </c>
      <c r="B47" s="17" t="s">
        <v>20</v>
      </c>
      <c r="C47" s="23" t="s">
        <v>21</v>
      </c>
      <c r="D47" s="25">
        <v>14.42</v>
      </c>
      <c r="E47" s="41"/>
      <c r="F47" s="25">
        <f>ROUND(D47*E47,2)</f>
        <v>0</v>
      </c>
      <c r="G47" s="33" t="e">
        <f>F47*100/$F$61</f>
        <v>#DIV/0!</v>
      </c>
    </row>
    <row r="48" spans="1:7" s="26" customFormat="1" ht="23.25" thickBot="1" x14ac:dyDescent="0.3">
      <c r="A48" s="22" t="s">
        <v>82</v>
      </c>
      <c r="B48" s="17" t="s">
        <v>23</v>
      </c>
      <c r="C48" s="23" t="s">
        <v>21</v>
      </c>
      <c r="D48" s="25">
        <v>11.54</v>
      </c>
      <c r="E48" s="42"/>
      <c r="F48" s="25">
        <f t="shared" ref="F48:F50" si="6">ROUND(D48*E48,2)</f>
        <v>0</v>
      </c>
      <c r="G48" s="33" t="e">
        <f t="shared" ref="G48:G51" si="7">F48*100/$F$61</f>
        <v>#DIV/0!</v>
      </c>
    </row>
    <row r="49" spans="1:7" s="26" customFormat="1" ht="34.5" thickBot="1" x14ac:dyDescent="0.3">
      <c r="A49" s="22" t="s">
        <v>83</v>
      </c>
      <c r="B49" s="17" t="s">
        <v>25</v>
      </c>
      <c r="C49" s="23" t="s">
        <v>26</v>
      </c>
      <c r="D49" s="25">
        <v>97.6</v>
      </c>
      <c r="E49" s="42"/>
      <c r="F49" s="25">
        <f t="shared" si="6"/>
        <v>0</v>
      </c>
      <c r="G49" s="33" t="e">
        <f t="shared" si="7"/>
        <v>#DIV/0!</v>
      </c>
    </row>
    <row r="50" spans="1:7" s="26" customFormat="1" ht="23.25" thickBot="1" x14ac:dyDescent="0.3">
      <c r="A50" s="22" t="s">
        <v>84</v>
      </c>
      <c r="B50" s="17" t="s">
        <v>28</v>
      </c>
      <c r="C50" s="23" t="s">
        <v>26</v>
      </c>
      <c r="D50" s="25">
        <v>362.53</v>
      </c>
      <c r="E50" s="42"/>
      <c r="F50" s="25">
        <f t="shared" si="6"/>
        <v>0</v>
      </c>
      <c r="G50" s="33" t="e">
        <f t="shared" si="7"/>
        <v>#DIV/0!</v>
      </c>
    </row>
    <row r="51" spans="1:7" s="26" customFormat="1" ht="15.75" thickBot="1" x14ac:dyDescent="0.3">
      <c r="A51" s="27" t="s">
        <v>85</v>
      </c>
      <c r="B51" s="59" t="s">
        <v>36</v>
      </c>
      <c r="C51" s="60"/>
      <c r="D51" s="60"/>
      <c r="E51" s="61"/>
      <c r="F51" s="28">
        <f>SUM(F47:F50)</f>
        <v>0</v>
      </c>
      <c r="G51" s="33" t="e">
        <f t="shared" si="7"/>
        <v>#DIV/0!</v>
      </c>
    </row>
    <row r="52" spans="1:7" s="26" customFormat="1" ht="15.75" thickBot="1" x14ac:dyDescent="0.3">
      <c r="A52" s="44"/>
      <c r="B52" s="45"/>
      <c r="C52" s="45"/>
      <c r="D52" s="45"/>
      <c r="E52" s="45"/>
      <c r="F52" s="45"/>
      <c r="G52" s="46"/>
    </row>
    <row r="53" spans="1:7" s="26" customFormat="1" ht="15.75" thickBot="1" x14ac:dyDescent="0.3">
      <c r="A53" s="27">
        <v>2</v>
      </c>
      <c r="B53" s="47" t="s">
        <v>86</v>
      </c>
      <c r="C53" s="48"/>
      <c r="D53" s="48"/>
      <c r="E53" s="48"/>
      <c r="F53" s="48"/>
      <c r="G53" s="49"/>
    </row>
    <row r="54" spans="1:7" s="26" customFormat="1" ht="23.25" thickBot="1" x14ac:dyDescent="0.3">
      <c r="A54" s="22" t="s">
        <v>87</v>
      </c>
      <c r="B54" s="19" t="s">
        <v>88</v>
      </c>
      <c r="C54" s="24" t="s">
        <v>26</v>
      </c>
      <c r="D54" s="25">
        <v>1.74</v>
      </c>
      <c r="E54" s="41"/>
      <c r="F54" s="25">
        <f>ROUND(D54*E54,2)</f>
        <v>0</v>
      </c>
      <c r="G54" s="33" t="e">
        <f>F54*100/$F$61</f>
        <v>#DIV/0!</v>
      </c>
    </row>
    <row r="55" spans="1:7" s="26" customFormat="1" ht="34.5" thickBot="1" x14ac:dyDescent="0.3">
      <c r="A55" s="22" t="s">
        <v>89</v>
      </c>
      <c r="B55" s="17" t="s">
        <v>90</v>
      </c>
      <c r="C55" s="24" t="s">
        <v>26</v>
      </c>
      <c r="D55" s="25">
        <v>32</v>
      </c>
      <c r="E55" s="42"/>
      <c r="F55" s="25">
        <f t="shared" ref="F55:F58" si="8">ROUND(D55*E55,2)</f>
        <v>0</v>
      </c>
      <c r="G55" s="33" t="e">
        <f t="shared" ref="G55:G61" si="9">F55*100/$F$61</f>
        <v>#DIV/0!</v>
      </c>
    </row>
    <row r="56" spans="1:7" s="26" customFormat="1" ht="34.5" thickBot="1" x14ac:dyDescent="0.3">
      <c r="A56" s="22" t="s">
        <v>91</v>
      </c>
      <c r="B56" s="17" t="s">
        <v>92</v>
      </c>
      <c r="C56" s="24" t="s">
        <v>26</v>
      </c>
      <c r="D56" s="25">
        <v>16.739999999999998</v>
      </c>
      <c r="E56" s="42"/>
      <c r="F56" s="25">
        <f t="shared" si="8"/>
        <v>0</v>
      </c>
      <c r="G56" s="33" t="e">
        <f t="shared" si="9"/>
        <v>#DIV/0!</v>
      </c>
    </row>
    <row r="57" spans="1:7" s="26" customFormat="1" ht="45.75" thickBot="1" x14ac:dyDescent="0.3">
      <c r="A57" s="22" t="s">
        <v>93</v>
      </c>
      <c r="B57" s="17" t="s">
        <v>94</v>
      </c>
      <c r="C57" s="24" t="s">
        <v>34</v>
      </c>
      <c r="D57" s="25">
        <v>19.899999999999999</v>
      </c>
      <c r="E57" s="42"/>
      <c r="F57" s="25">
        <f t="shared" si="8"/>
        <v>0</v>
      </c>
      <c r="G57" s="33" t="e">
        <f t="shared" si="9"/>
        <v>#DIV/0!</v>
      </c>
    </row>
    <row r="58" spans="1:7" s="26" customFormat="1" ht="23.25" thickBot="1" x14ac:dyDescent="0.3">
      <c r="A58" s="22" t="s">
        <v>95</v>
      </c>
      <c r="B58" s="17" t="s">
        <v>96</v>
      </c>
      <c r="C58" s="24" t="s">
        <v>67</v>
      </c>
      <c r="D58" s="25">
        <v>2</v>
      </c>
      <c r="E58" s="42"/>
      <c r="F58" s="25">
        <f t="shared" si="8"/>
        <v>0</v>
      </c>
      <c r="G58" s="33" t="e">
        <f t="shared" si="9"/>
        <v>#DIV/0!</v>
      </c>
    </row>
    <row r="59" spans="1:7" s="30" customFormat="1" ht="15.75" thickBot="1" x14ac:dyDescent="0.3">
      <c r="A59" s="15" t="s">
        <v>97</v>
      </c>
      <c r="B59" s="50" t="s">
        <v>36</v>
      </c>
      <c r="C59" s="51"/>
      <c r="D59" s="51"/>
      <c r="E59" s="52"/>
      <c r="F59" s="18">
        <f>SUM(F54:F58)</f>
        <v>0</v>
      </c>
      <c r="G59" s="33" t="e">
        <f t="shared" si="9"/>
        <v>#DIV/0!</v>
      </c>
    </row>
    <row r="60" spans="1:7" s="30" customFormat="1" ht="15.75" thickBot="1" x14ac:dyDescent="0.3">
      <c r="A60" s="53" t="s">
        <v>98</v>
      </c>
      <c r="B60" s="54"/>
      <c r="C60" s="54"/>
      <c r="D60" s="54"/>
      <c r="E60" s="55"/>
      <c r="F60" s="18">
        <f>SUM(F59+F51+F44+F31)</f>
        <v>0</v>
      </c>
      <c r="G60" s="33" t="e">
        <f t="shared" si="9"/>
        <v>#DIV/0!</v>
      </c>
    </row>
    <row r="61" spans="1:7" s="30" customFormat="1" ht="15.75" thickBot="1" x14ac:dyDescent="0.3">
      <c r="A61" s="56" t="s">
        <v>99</v>
      </c>
      <c r="B61" s="57"/>
      <c r="C61" s="57"/>
      <c r="D61" s="57"/>
      <c r="E61" s="58"/>
      <c r="F61" s="20">
        <f>SUM(F60+F19)</f>
        <v>0</v>
      </c>
      <c r="G61" s="33" t="e">
        <f t="shared" si="9"/>
        <v>#DIV/0!</v>
      </c>
    </row>
  </sheetData>
  <mergeCells count="27">
    <mergeCell ref="A6:B6"/>
    <mergeCell ref="C7:G7"/>
    <mergeCell ref="A9:G9"/>
    <mergeCell ref="B11:G11"/>
    <mergeCell ref="A1:G1"/>
    <mergeCell ref="B2:G2"/>
    <mergeCell ref="B3:G3"/>
    <mergeCell ref="B4:G4"/>
    <mergeCell ref="A5:B5"/>
    <mergeCell ref="C5:G5"/>
    <mergeCell ref="B51:E51"/>
    <mergeCell ref="B18:E18"/>
    <mergeCell ref="A19:E19"/>
    <mergeCell ref="A20:G20"/>
    <mergeCell ref="A21:G21"/>
    <mergeCell ref="B23:G23"/>
    <mergeCell ref="B31:E31"/>
    <mergeCell ref="A32:G32"/>
    <mergeCell ref="B33:G33"/>
    <mergeCell ref="B44:E44"/>
    <mergeCell ref="A45:G45"/>
    <mergeCell ref="B46:G46"/>
    <mergeCell ref="A52:G52"/>
    <mergeCell ref="B53:G53"/>
    <mergeCell ref="B59:E59"/>
    <mergeCell ref="A60:E60"/>
    <mergeCell ref="A61:E6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6" sqref="B6:L6"/>
    </sheetView>
  </sheetViews>
  <sheetFormatPr defaultRowHeight="15" x14ac:dyDescent="0.25"/>
  <cols>
    <col min="1" max="1" width="14.28515625" customWidth="1"/>
    <col min="2" max="2" width="33.42578125" customWidth="1"/>
  </cols>
  <sheetData>
    <row r="1" spans="1:12" ht="27.75" customHeight="1" thickBot="1" x14ac:dyDescent="0.3">
      <c r="A1" s="99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25.5" x14ac:dyDescent="0.25">
      <c r="A2" s="11" t="s">
        <v>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x14ac:dyDescent="0.25">
      <c r="A3" s="1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32.25" customHeight="1" x14ac:dyDescent="0.25">
      <c r="A4" s="13" t="s">
        <v>3</v>
      </c>
      <c r="B4" s="104" t="s">
        <v>112</v>
      </c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x14ac:dyDescent="0.25">
      <c r="A5" s="14" t="s">
        <v>8</v>
      </c>
      <c r="B5" s="106">
        <f>K14</f>
        <v>0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5.75" thickBot="1" x14ac:dyDescent="0.3">
      <c r="A6" s="43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24" customHeight="1" thickBot="1" x14ac:dyDescent="0.3">
      <c r="A7" s="89" t="s">
        <v>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5.75" thickBot="1" x14ac:dyDescent="0.3">
      <c r="A8" s="92" t="s">
        <v>100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</row>
    <row r="9" spans="1:12" ht="15.75" thickBot="1" x14ac:dyDescent="0.3">
      <c r="A9" s="95" t="s">
        <v>12</v>
      </c>
      <c r="B9" s="96"/>
      <c r="C9" s="97" t="s">
        <v>101</v>
      </c>
      <c r="D9" s="98"/>
      <c r="E9" s="97" t="s">
        <v>102</v>
      </c>
      <c r="F9" s="98"/>
      <c r="G9" s="97" t="s">
        <v>103</v>
      </c>
      <c r="H9" s="98"/>
      <c r="I9" s="97" t="s">
        <v>104</v>
      </c>
      <c r="J9" s="98"/>
      <c r="K9" s="97" t="s">
        <v>105</v>
      </c>
      <c r="L9" s="98"/>
    </row>
    <row r="10" spans="1:12" ht="23.25" thickBot="1" x14ac:dyDescent="0.3">
      <c r="A10" s="22" t="s">
        <v>11</v>
      </c>
      <c r="B10" s="21" t="s">
        <v>106</v>
      </c>
      <c r="C10" s="24" t="s">
        <v>107</v>
      </c>
      <c r="D10" s="24" t="s">
        <v>17</v>
      </c>
      <c r="E10" s="24" t="s">
        <v>107</v>
      </c>
      <c r="F10" s="24" t="s">
        <v>17</v>
      </c>
      <c r="G10" s="24" t="s">
        <v>107</v>
      </c>
      <c r="H10" s="24" t="s">
        <v>17</v>
      </c>
      <c r="I10" s="24" t="s">
        <v>107</v>
      </c>
      <c r="J10" s="24" t="s">
        <v>17</v>
      </c>
      <c r="K10" s="24" t="s">
        <v>107</v>
      </c>
      <c r="L10" s="24" t="s">
        <v>17</v>
      </c>
    </row>
    <row r="11" spans="1:12" ht="15.75" thickBot="1" x14ac:dyDescent="0.3">
      <c r="A11" s="34">
        <v>1</v>
      </c>
      <c r="B11" s="29" t="s">
        <v>108</v>
      </c>
      <c r="C11" s="25">
        <f>Orçamento!F60*D11</f>
        <v>0</v>
      </c>
      <c r="D11" s="37">
        <v>0.2</v>
      </c>
      <c r="E11" s="25">
        <f>Orçamento!F60*F11</f>
        <v>0</v>
      </c>
      <c r="F11" s="37">
        <v>0.2</v>
      </c>
      <c r="G11" s="25">
        <f>Orçamento!F60*H11</f>
        <v>0</v>
      </c>
      <c r="H11" s="37">
        <v>0.2</v>
      </c>
      <c r="I11" s="25">
        <f>Orçamento!F60*J11</f>
        <v>0</v>
      </c>
      <c r="J11" s="37">
        <v>0.2</v>
      </c>
      <c r="K11" s="25">
        <f>Orçamento!F60*L11</f>
        <v>0</v>
      </c>
      <c r="L11" s="37">
        <v>0.2</v>
      </c>
    </row>
    <row r="12" spans="1:12" ht="15.75" thickBot="1" x14ac:dyDescent="0.3">
      <c r="A12" s="34">
        <v>2</v>
      </c>
      <c r="B12" s="29" t="s">
        <v>109</v>
      </c>
      <c r="C12" s="25">
        <f>Orçamento!F19*D12</f>
        <v>0</v>
      </c>
      <c r="D12" s="37">
        <v>0.2</v>
      </c>
      <c r="E12" s="25">
        <f>Orçamento!F19*F12</f>
        <v>0</v>
      </c>
      <c r="F12" s="37">
        <v>0.2</v>
      </c>
      <c r="G12" s="25">
        <f>Orçamento!F19*H12</f>
        <v>0</v>
      </c>
      <c r="H12" s="37">
        <v>0.2</v>
      </c>
      <c r="I12" s="25">
        <f>Orçamento!F19*J12</f>
        <v>0</v>
      </c>
      <c r="J12" s="37">
        <v>0.2</v>
      </c>
      <c r="K12" s="25">
        <f>Orçamento!F19*L12</f>
        <v>0</v>
      </c>
      <c r="L12" s="37">
        <v>0.2</v>
      </c>
    </row>
    <row r="13" spans="1:12" ht="22.5" customHeight="1" thickBot="1" x14ac:dyDescent="0.3">
      <c r="A13" s="87" t="s">
        <v>110</v>
      </c>
      <c r="B13" s="88"/>
      <c r="C13" s="35">
        <f>SUM(C11:C12)</f>
        <v>0</v>
      </c>
      <c r="D13" s="40">
        <v>0.2</v>
      </c>
      <c r="E13" s="35">
        <f>SUM(E11:E12)</f>
        <v>0</v>
      </c>
      <c r="F13" s="40">
        <v>0.2</v>
      </c>
      <c r="G13" s="35">
        <f>SUM(G11:G12)</f>
        <v>0</v>
      </c>
      <c r="H13" s="40">
        <v>0.2</v>
      </c>
      <c r="I13" s="35">
        <f>SUM(I11:I12)</f>
        <v>0</v>
      </c>
      <c r="J13" s="40">
        <v>0.2</v>
      </c>
      <c r="K13" s="35">
        <f>SUM(K11:K12)</f>
        <v>0</v>
      </c>
      <c r="L13" s="40">
        <v>0.2</v>
      </c>
    </row>
    <row r="14" spans="1:12" ht="22.5" customHeight="1" thickBot="1" x14ac:dyDescent="0.3">
      <c r="A14" s="87" t="s">
        <v>111</v>
      </c>
      <c r="B14" s="88"/>
      <c r="C14" s="35">
        <f>C13</f>
        <v>0</v>
      </c>
      <c r="D14" s="40">
        <v>0.2</v>
      </c>
      <c r="E14" s="35">
        <f>SUM(E13+C14)</f>
        <v>0</v>
      </c>
      <c r="F14" s="38">
        <v>0.4</v>
      </c>
      <c r="G14" s="36">
        <f>SUM(G13+E14)</f>
        <v>0</v>
      </c>
      <c r="H14" s="39">
        <v>0.6</v>
      </c>
      <c r="I14" s="36">
        <f>SUM(I13+G14)</f>
        <v>0</v>
      </c>
      <c r="J14" s="39">
        <v>0.8</v>
      </c>
      <c r="K14" s="36">
        <f>SUM(K13+I14)</f>
        <v>0</v>
      </c>
      <c r="L14" s="39">
        <v>1</v>
      </c>
    </row>
  </sheetData>
  <mergeCells count="16">
    <mergeCell ref="B6:L6"/>
    <mergeCell ref="A1:L1"/>
    <mergeCell ref="B2:L2"/>
    <mergeCell ref="B3:L3"/>
    <mergeCell ref="B4:L4"/>
    <mergeCell ref="B5:L5"/>
    <mergeCell ref="A13:B13"/>
    <mergeCell ref="A14:B14"/>
    <mergeCell ref="A7:L7"/>
    <mergeCell ref="A8:L8"/>
    <mergeCell ref="A9:B9"/>
    <mergeCell ref="C9:D9"/>
    <mergeCell ref="E9:F9"/>
    <mergeCell ref="G9:H9"/>
    <mergeCell ref="I9:J9"/>
    <mergeCell ref="K9:L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2018-05-03T13:18:59Z</dcterms:created>
  <dcterms:modified xsi:type="dcterms:W3CDTF">2018-05-03T19:13:31Z</dcterms:modified>
</cp:coreProperties>
</file>