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Editais\Editais 2018\Prefeitura\Processo nº 16-2018 - Pavimentação 03 Ruas - CR 847099-2017\"/>
    </mc:Choice>
  </mc:AlternateContent>
  <bookViews>
    <workbookView xWindow="0" yWindow="0" windowWidth="20490" windowHeight="7755" activeTab="1"/>
  </bookViews>
  <sheets>
    <sheet name="Orçamentária" sheetId="1" r:id="rId1"/>
    <sheet name="Cronogram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5" i="1"/>
  <c r="F19" i="1"/>
  <c r="F23" i="1"/>
  <c r="F101" i="1"/>
  <c r="F90" i="1"/>
  <c r="F75" i="1"/>
  <c r="F71" i="1"/>
  <c r="F62" i="1"/>
  <c r="F50" i="1"/>
  <c r="F42" i="1"/>
  <c r="F36" i="1"/>
  <c r="F34" i="1"/>
  <c r="F32" i="1"/>
  <c r="F30" i="1"/>
  <c r="F21" i="1"/>
  <c r="F17" i="1"/>
  <c r="F13" i="1"/>
  <c r="F22" i="1"/>
  <c r="F18" i="1"/>
  <c r="F14" i="1"/>
  <c r="F100" i="1"/>
  <c r="F102" i="1"/>
  <c r="F103" i="1"/>
  <c r="F104" i="1"/>
  <c r="F99" i="1"/>
  <c r="F91" i="1"/>
  <c r="F92" i="1"/>
  <c r="F93" i="1"/>
  <c r="F89" i="1"/>
  <c r="F82" i="1"/>
  <c r="F83" i="1"/>
  <c r="F84" i="1"/>
  <c r="F85" i="1"/>
  <c r="F81" i="1"/>
  <c r="F69" i="1"/>
  <c r="F59" i="1"/>
  <c r="F49" i="1"/>
  <c r="F70" i="1"/>
  <c r="F72" i="1"/>
  <c r="F73" i="1"/>
  <c r="F74" i="1"/>
  <c r="F76" i="1"/>
  <c r="F77" i="1"/>
  <c r="F60" i="1"/>
  <c r="F61" i="1"/>
  <c r="F63" i="1"/>
  <c r="F64" i="1"/>
  <c r="F65" i="1"/>
  <c r="F44" i="1"/>
  <c r="F51" i="1"/>
  <c r="F52" i="1"/>
  <c r="F53" i="1"/>
  <c r="F43" i="1"/>
  <c r="F45" i="1"/>
  <c r="F41" i="1"/>
  <c r="F29" i="1"/>
  <c r="F31" i="1"/>
  <c r="F33" i="1"/>
  <c r="F35" i="1"/>
  <c r="F37" i="1"/>
  <c r="F28" i="1"/>
  <c r="F24" i="1"/>
  <c r="F16" i="1"/>
  <c r="F20" i="1"/>
  <c r="F38" i="1" l="1"/>
  <c r="F78" i="1"/>
  <c r="F46" i="1"/>
  <c r="F86" i="1"/>
  <c r="F66" i="1"/>
  <c r="F54" i="1"/>
  <c r="F94" i="1"/>
  <c r="F105" i="1"/>
  <c r="F25" i="1"/>
  <c r="F55" i="1" l="1"/>
  <c r="F95" i="1"/>
  <c r="F106" i="1"/>
  <c r="K14" i="2" l="1"/>
  <c r="C14" i="2"/>
  <c r="M14" i="2"/>
  <c r="E14" i="2"/>
  <c r="I14" i="2"/>
  <c r="G14" i="2"/>
  <c r="I13" i="2"/>
  <c r="K13" i="2"/>
  <c r="C13" i="2"/>
  <c r="G13" i="2"/>
  <c r="M13" i="2"/>
  <c r="E13" i="2"/>
  <c r="M12" i="2"/>
  <c r="E12" i="2"/>
  <c r="I12" i="2"/>
  <c r="G12" i="2"/>
  <c r="K12" i="2"/>
  <c r="C12" i="2"/>
  <c r="C15" i="2" s="1"/>
  <c r="C16" i="2" s="1"/>
  <c r="F107" i="1"/>
  <c r="E15" i="2" l="1"/>
  <c r="E16" i="2" s="1"/>
  <c r="K15" i="2"/>
  <c r="I15" i="2"/>
  <c r="M15" i="2"/>
  <c r="G15" i="2"/>
  <c r="G95" i="1"/>
  <c r="B7" i="1"/>
  <c r="G55" i="1"/>
  <c r="G107" i="1"/>
  <c r="G84" i="1"/>
  <c r="G70" i="1"/>
  <c r="G74" i="1"/>
  <c r="G51" i="1"/>
  <c r="G45" i="1"/>
  <c r="G30" i="1"/>
  <c r="G34" i="1"/>
  <c r="G15" i="1"/>
  <c r="G19" i="1"/>
  <c r="G23" i="1"/>
  <c r="G22" i="1"/>
  <c r="G33" i="1"/>
  <c r="G63" i="1"/>
  <c r="G89" i="1"/>
  <c r="G17" i="1"/>
  <c r="G41" i="1"/>
  <c r="G76" i="1"/>
  <c r="G99" i="1"/>
  <c r="G64" i="1"/>
  <c r="G82" i="1"/>
  <c r="G20" i="1"/>
  <c r="G31" i="1"/>
  <c r="G75" i="1"/>
  <c r="G92" i="1"/>
  <c r="G14" i="1"/>
  <c r="G73" i="1"/>
  <c r="G36" i="1"/>
  <c r="G59" i="1"/>
  <c r="G78" i="1"/>
  <c r="G24" i="1"/>
  <c r="G69" i="1"/>
  <c r="G50" i="1"/>
  <c r="G85" i="1"/>
  <c r="G21" i="1"/>
  <c r="G62" i="1"/>
  <c r="G43" i="1"/>
  <c r="G12" i="1"/>
  <c r="G83" i="1"/>
  <c r="G18" i="1"/>
  <c r="G29" i="1"/>
  <c r="G77" i="1"/>
  <c r="G90" i="1"/>
  <c r="G13" i="1"/>
  <c r="G53" i="1"/>
  <c r="G72" i="1"/>
  <c r="G101" i="1"/>
  <c r="G60" i="1"/>
  <c r="G91" i="1"/>
  <c r="G16" i="1"/>
  <c r="G52" i="1"/>
  <c r="G71" i="1"/>
  <c r="G104" i="1"/>
  <c r="G49" i="1"/>
  <c r="G42" i="1"/>
  <c r="G102" i="1"/>
  <c r="G44" i="1"/>
  <c r="G28" i="1"/>
  <c r="G103" i="1"/>
  <c r="G65" i="1"/>
  <c r="G100" i="1"/>
  <c r="G37" i="1"/>
  <c r="G32" i="1"/>
  <c r="G93" i="1"/>
  <c r="G81" i="1"/>
  <c r="G35" i="1"/>
  <c r="G61" i="1"/>
  <c r="G94" i="1"/>
  <c r="G38" i="1"/>
  <c r="G25" i="1"/>
  <c r="G66" i="1"/>
  <c r="G105" i="1"/>
  <c r="G46" i="1"/>
  <c r="G86" i="1"/>
  <c r="G54" i="1"/>
  <c r="G106" i="1"/>
  <c r="G16" i="2" l="1"/>
  <c r="I16" i="2" s="1"/>
  <c r="K16" i="2" s="1"/>
  <c r="M16" i="2" s="1"/>
  <c r="B7" i="2" s="1"/>
</calcChain>
</file>

<file path=xl/sharedStrings.xml><?xml version="1.0" encoding="utf-8"?>
<sst xmlns="http://schemas.openxmlformats.org/spreadsheetml/2006/main" count="288" uniqueCount="168">
  <si>
    <t>ITEM 1: RUA PEDRO DAL TOÉ</t>
  </si>
  <si>
    <t>ITEM</t>
  </si>
  <si>
    <t>ITENS DE SERVIÇO</t>
  </si>
  <si>
    <t>Unidade</t>
  </si>
  <si>
    <t xml:space="preserve">Quantidade </t>
  </si>
  <si>
    <t>Custo Unitário (R$)</t>
  </si>
  <si>
    <t>Custo Total (R$)</t>
  </si>
  <si>
    <t>%</t>
  </si>
  <si>
    <t>1.1</t>
  </si>
  <si>
    <t>PAVIMENTAÇÃO</t>
  </si>
  <si>
    <t>1.1.1</t>
  </si>
  <si>
    <t>Placa De Obra Em Chapa De Aco Galvanizado</t>
  </si>
  <si>
    <t>m2</t>
  </si>
  <si>
    <t>1.1.2</t>
  </si>
  <si>
    <t>Escavacão mecanica a céu aberto, em material de 1ª cat., com escavadeira hidraulica, capacidade de 0,78m3</t>
  </si>
  <si>
    <t>m3</t>
  </si>
  <si>
    <t>1.1.3</t>
  </si>
  <si>
    <t>Transporte Com Caminhão Basculante De 10 M3, Em Via Urbana Em Revestimento Primário - Dmt - 0,80Km</t>
  </si>
  <si>
    <t>m3/km</t>
  </si>
  <si>
    <t>1.1.4</t>
  </si>
  <si>
    <t>Fornecimento, Extração, Carga E Descarga De Seixo Peneirado Com Equivalente De Areia ≥ 40%</t>
  </si>
  <si>
    <t>1.1.5</t>
  </si>
  <si>
    <t>Transporte Com Caminhão Basculante De 10 M3, Em Via Urbana Pavimentada, Af_04/2016 - Dmt-10,00 Km - Densidade 2,10T/M3</t>
  </si>
  <si>
    <t>1.1.6</t>
  </si>
  <si>
    <t>Espalhamento e compactação de aterros em rocha</t>
  </si>
  <si>
    <t>1.1.7</t>
  </si>
  <si>
    <t>Regularização e Compactação do subleito até 20cm de espessura</t>
  </si>
  <si>
    <t>1.1.8</t>
  </si>
  <si>
    <t>Base Para Pavimentacao Com Brita Graduada, Inclusive Compactacao</t>
  </si>
  <si>
    <t>1.1.9</t>
  </si>
  <si>
    <t>Transporte Com Caminhão Basculante De 10 M3, Em Via Urbana Pavimentada, Af_04/2016 - Dmt-83,57 Km</t>
  </si>
  <si>
    <t>1.1.10</t>
  </si>
  <si>
    <t>Imprimacao De Base De Pavimentacao Com asfalto Diluido Cm-30</t>
  </si>
  <si>
    <t>1.1.11</t>
  </si>
  <si>
    <t>Pintura De Ligacao Com Emulsao Rr-2C</t>
  </si>
  <si>
    <t>1.1.12</t>
  </si>
  <si>
    <t>Construção De Pavimento Com Aplicação De Concreto Betuminoso Usinado A Quente (Cbuq), Camada De Rolamento, Com Espessura De 4,0 Cm Exclusive Transporte. Af_03/2017</t>
  </si>
  <si>
    <t>1.1.13</t>
  </si>
  <si>
    <t>1.1.14</t>
  </si>
  <si>
    <t>Total do Item</t>
  </si>
  <si>
    <t>1.2</t>
  </si>
  <si>
    <t>DRENAGEM</t>
  </si>
  <si>
    <t>1.2.1</t>
  </si>
  <si>
    <t>Escavação Mecanizada De Vala Com Prof. Até 1,5 M (Média Entre Montante E Jusante/Uma Composição Por Trecho), Com Retroescavadeira (0,26 M3/88 Hp), Larg. De 0,8 M A 1,5 M, Em Solo De 1A Categoria, Em Locais Com Baixo Nível De Interferência. Af_01/2015</t>
  </si>
  <si>
    <t>1.2.2</t>
  </si>
  <si>
    <t>Reaterro Mecanizado De Vala Com Retroescavadeira, Largura De 0,8 A 1,5 M, Profundidade De 1,5 A 3,0 M, Com Solo (Sem Substituição) De 1ª Categoria Em Locais Com Baixo Nível De Interferência</t>
  </si>
  <si>
    <t>1.2.3</t>
  </si>
  <si>
    <t>Fornecimento E Assentamento De Brita 2-Drenos E Filtros</t>
  </si>
  <si>
    <t>1.2.4</t>
  </si>
  <si>
    <t>Caixa de Coletora 0,40x0,70x1,20 com Fundo em Concreto , Paredes de Bloco Estrutural  e Grelha em aço</t>
  </si>
  <si>
    <t>und</t>
  </si>
  <si>
    <t>1.2.5</t>
  </si>
  <si>
    <t>Caixa de Passagem 80x80x62 Fundo Brita com Tampa</t>
  </si>
  <si>
    <t>1.2.6</t>
  </si>
  <si>
    <t>Assentamento de tubos de concreto para redes coletoas de aguas pluviais,diametro = 300Mm, Junta rigida, intalado em local com baixo nivel de interferencia</t>
  </si>
  <si>
    <t>m</t>
  </si>
  <si>
    <t>1.2.7</t>
  </si>
  <si>
    <t>Assentamento de tubos de concreto para redes coletoas de aguas pluviais,diametro = 400Mm, Junta rigida, intalado em local com baixo nivel de interferencia</t>
  </si>
  <si>
    <t>1.2.8</t>
  </si>
  <si>
    <t>Tubo Concreto Simples Classe Ps1, Macho/Femea  Dn 300Mm P/Aguas Pluviais (Nbr-8890)</t>
  </si>
  <si>
    <t>1.2.9</t>
  </si>
  <si>
    <t>Tubo Concreto Simples Classe Ps1, Macho/Femea  Dn 400Mm P/Aguas Pluviais (Nbr-8890)</t>
  </si>
  <si>
    <t>1.2.10</t>
  </si>
  <si>
    <t>Fornecimento e Assentamento de meio fio 10x12x30x100cm, rejuntado com argamassa traço 1:4 (Cimento e Areia)</t>
  </si>
  <si>
    <t>1.2.11</t>
  </si>
  <si>
    <t>1.3</t>
  </si>
  <si>
    <t>PASSEIO COM ACESSIBILIDADE</t>
  </si>
  <si>
    <t>1.3.1</t>
  </si>
  <si>
    <t>Execução de passeio (Calçada) com concreto moldado in loco, usinado, acabamento convencional, não armado, espessura de 5cm, resistencia de 20Mpa</t>
  </si>
  <si>
    <t>1.3.2</t>
  </si>
  <si>
    <t>Fornecimento E Assentamento De Brita 2-Drenos E Filtros -  Espessura 4cm</t>
  </si>
  <si>
    <t>1.3.3</t>
  </si>
  <si>
    <t xml:space="preserve">Pavimentação com Piso Tátil direcional e/ou alerta, de concreto, na cor vermelha, p/ deficientes visuais, dimensões 30x30 cm Espes=2,5cm </t>
  </si>
  <si>
    <t>1.3.4</t>
  </si>
  <si>
    <t xml:space="preserve">Pavimentação com Piso Xadrez, de concreto, na cor natural, dimensões 30x30 cm Espes=2,5cm </t>
  </si>
  <si>
    <t>1.3.5</t>
  </si>
  <si>
    <t>Aco Ca-50, 6,3 Mm, Dobrado Cortado E Armado</t>
  </si>
  <si>
    <t>kg</t>
  </si>
  <si>
    <t>1.3.6</t>
  </si>
  <si>
    <t>1.4</t>
  </si>
  <si>
    <t>SINALIZAÇÃO</t>
  </si>
  <si>
    <t>1.4.1</t>
  </si>
  <si>
    <t>Sinalização Horizontal Com Tinta Retrorefletiva A Base De Resina Acrilica Com Microesferas De Vidro (Cor Branca )</t>
  </si>
  <si>
    <t>1.4.2</t>
  </si>
  <si>
    <t>Sinalização Horizontal Com Tinta Retrorefletiva A Base De Resina Acrilica Com Microesferas De Vidro (Cor Amarela)</t>
  </si>
  <si>
    <t>1.4.3</t>
  </si>
  <si>
    <t>Confecção de placa em aço nº 16 galvanizado, com película retrorrefletiva tipo I + III</t>
  </si>
  <si>
    <t>1.4.4</t>
  </si>
  <si>
    <t>Tubo  de aço preto com costura din 2440/NBR 5580 Classe Media DN 80mm, E=3,35mm, para placas de logradouros e de sinalização viaria, com fixação ao solo conforme detalhe em projeto</t>
  </si>
  <si>
    <t>1.4.5</t>
  </si>
  <si>
    <t>Placa Esmaltada Para Identificação Nr De Rua, Dimensões 45X25Cm Servicos Preliminares</t>
  </si>
  <si>
    <t>ITEM 2: RUA ARTIDORO ROSSO</t>
  </si>
  <si>
    <t>2.1</t>
  </si>
  <si>
    <t>2.1.1</t>
  </si>
  <si>
    <t>2.1.2</t>
  </si>
  <si>
    <t>2.1.3</t>
  </si>
  <si>
    <t>2.1.4</t>
  </si>
  <si>
    <t>Transporte Com Caminhão Basculante De 10 M3, Em Via Urbana Pavimentada, Af_04/2016 - Dmt-9,9 Km</t>
  </si>
  <si>
    <t>2.1.5</t>
  </si>
  <si>
    <t>2.1.6</t>
  </si>
  <si>
    <t>2.1.7</t>
  </si>
  <si>
    <t>Execução De Pavimento Em Piso Intertravado, Com Bloco Sextavado De 25 X 25 Cm, Espessura 8 Cm. Af_12/2015</t>
  </si>
  <si>
    <t>2.1.8</t>
  </si>
  <si>
    <t>2.2</t>
  </si>
  <si>
    <t>2.2.1</t>
  </si>
  <si>
    <t>2.2.2</t>
  </si>
  <si>
    <t>2.2.3</t>
  </si>
  <si>
    <t>2.2.4</t>
  </si>
  <si>
    <t xml:space="preserve">Caixa de Coletora 0,92x0,92x1,50 com Fundo e Tampa de Concreto e Paredes de Bloco Estrutural 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</si>
  <si>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</si>
  <si>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</si>
  <si>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</si>
  <si>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</si>
  <si>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</si>
  <si>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</si>
  <si>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</si>
  <si>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</si>
  <si>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</si>
  <si>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</si>
  <si>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</si>
  <si>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</si>
  <si>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</si>
  <si>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</si>
  <si>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</si>
  <si>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</si>
  <si>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</si>
  <si>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</si>
  <si>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2.4.5</t>
  </si>
  <si>
    <t>2.4.6</t>
  </si>
  <si>
    <t>TOTAL DA RUA</t>
  </si>
  <si>
    <t>ITEM 3. RODOVIA MUNICIPAL MARLENE PIAZZA ZUCHINALLI</t>
  </si>
  <si>
    <t>3.1</t>
  </si>
  <si>
    <t>3.1.1</t>
  </si>
  <si>
    <t>3.1.2</t>
  </si>
  <si>
    <t>3.1.3</t>
  </si>
  <si>
    <t xml:space="preserve">Pavimentação com Piso Tátil direcional e/ou alerta de concreto na cor vermelha, dimensões 30x30 cm, Espes=2,5cm </t>
  </si>
  <si>
    <t>3.1.4</t>
  </si>
  <si>
    <t xml:space="preserve">Pavimentação com Piso de concreto na cor natural, dimensões 30x30 cm, Espes=2,5cm </t>
  </si>
  <si>
    <t>3.1.5</t>
  </si>
  <si>
    <t>3.1.6</t>
  </si>
  <si>
    <t>TOTAL GERAL DA OBRA (ITEM 1 + ITEM 2 + ITEM3)</t>
  </si>
  <si>
    <t>1.4.6</t>
  </si>
  <si>
    <t>RAZÃO SOCIAL:</t>
  </si>
  <si>
    <t>CNPJ:</t>
  </si>
  <si>
    <t>OBRA:</t>
  </si>
  <si>
    <t>Valor TotaI:</t>
  </si>
  <si>
    <t>Valor do BDI:</t>
  </si>
  <si>
    <t>PAVIMENTAÇÃO NAS RUAS PEDRO DAL TOÉ E ARTIDORO ROSSO E NA RODOVIA MUNICIPAL MARLENE PIAZZA ZUCHINALI DO MUNICÍPIO DE MORRO GRANDE.</t>
  </si>
  <si>
    <t>Edital de Tomada de Preço nº 2/2018</t>
  </si>
  <si>
    <t>Processo Administrativo nº 16/2018</t>
  </si>
  <si>
    <t xml:space="preserve">PLANILHA QUANTITATIVA E ORÇAMENTÁRIA </t>
  </si>
  <si>
    <t>CRONOGRAMA FÍSICO FINANCEIRO</t>
  </si>
  <si>
    <t>RAZÃO SOCIAL</t>
  </si>
  <si>
    <t>Valor Total:</t>
  </si>
  <si>
    <t>CRONOGRAMA FÍSICO E FINANCEIRO</t>
  </si>
  <si>
    <t>MÊS 01</t>
  </si>
  <si>
    <t>MÊS 02</t>
  </si>
  <si>
    <t>MÊS 03</t>
  </si>
  <si>
    <t>MÊS 04</t>
  </si>
  <si>
    <t>MÊS 05</t>
  </si>
  <si>
    <t>MÊS 06</t>
  </si>
  <si>
    <t>DESCRIÇÃO DO ITEM</t>
  </si>
  <si>
    <t>VALOR (R$)</t>
  </si>
  <si>
    <t>RUA PEDRO DAL TOÉ</t>
  </si>
  <si>
    <t>RUA ARTIDORO ROSSO</t>
  </si>
  <si>
    <t>RUA MARLENE PIAZZA ZUCHINALI</t>
  </si>
  <si>
    <t>VALOR MENSAL DA OBRA (R$)</t>
  </si>
  <si>
    <t>VALOR ACUMULADO DA OBRA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</si>
</sst>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left" vertical="center"/>
    </xf>
    <xf numFmtId="10" fontId="2" fillId="0" borderId="17" xfId="0" applyNumberFormat="1" applyFont="1" applyBorder="1" applyAlignment="1" applyProtection="1">
      <alignment horizontal="left" vertical="center"/>
    </xf>
    <xf numFmtId="0" fontId="9" fillId="0" borderId="18" xfId="0" applyFont="1" applyBorder="1"/>
    <xf numFmtId="0" fontId="2" fillId="0" borderId="14" xfId="0" applyFont="1" applyFill="1" applyBorder="1" applyAlignment="1" applyProtection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9" xfId="0" applyFont="1" applyBorder="1" applyAlignment="1" applyProtection="1">
      <alignment horizontal="right" wrapText="1"/>
    </xf>
    <xf numFmtId="0" fontId="2" fillId="0" borderId="16" xfId="0" applyFont="1" applyBorder="1" applyAlignment="1" applyProtection="1">
      <alignment horizontal="right" vertical="center" wrapText="1"/>
    </xf>
    <xf numFmtId="10" fontId="2" fillId="0" borderId="0" xfId="0" applyNumberFormat="1" applyFont="1" applyBorder="1" applyAlignment="1" applyProtection="1">
      <alignment horizontal="center" vertical="center"/>
    </xf>
    <xf numFmtId="10" fontId="2" fillId="0" borderId="15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10" fontId="11" fillId="0" borderId="6" xfId="0" applyNumberFormat="1" applyFont="1" applyBorder="1" applyAlignment="1" applyProtection="1">
      <alignment horizontal="left" vertical="center"/>
    </xf>
    <xf numFmtId="10" fontId="11" fillId="0" borderId="7" xfId="0" applyNumberFormat="1" applyFont="1" applyBorder="1" applyAlignment="1" applyProtection="1">
      <alignment horizontal="left" vertical="center"/>
    </xf>
    <xf numFmtId="2" fontId="11" fillId="0" borderId="0" xfId="0" applyNumberFormat="1" applyFont="1" applyBorder="1" applyAlignment="1" applyProtection="1">
      <alignment horizontal="left" vertical="center"/>
    </xf>
    <xf numFmtId="2" fontId="11" fillId="0" borderId="1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7" workbookViewId="0">
      <selection activeCell="E12" sqref="E12:E24"/>
    </sheetView>
  </sheetViews>
  <sheetFormatPr defaultRowHeight="15" x14ac:dyDescent="0.25"/>
  <cols>
    <col min="1" max="1" width="14" customWidth="1"/>
    <col min="2" max="2" width="35.42578125" customWidth="1"/>
    <col min="3" max="3" width="7.85546875" customWidth="1"/>
    <col min="4" max="4" width="12.140625" customWidth="1"/>
    <col min="5" max="5" width="14.140625" customWidth="1"/>
    <col min="6" max="6" width="12.85546875" customWidth="1"/>
    <col min="7" max="7" width="9.140625" customWidth="1"/>
  </cols>
  <sheetData>
    <row r="1" spans="1:8" ht="15.75" thickBot="1" x14ac:dyDescent="0.3">
      <c r="A1" s="45" t="s">
        <v>150</v>
      </c>
      <c r="B1" s="46"/>
      <c r="C1" s="46"/>
      <c r="D1" s="46"/>
      <c r="E1" s="46"/>
      <c r="F1" s="46"/>
      <c r="G1" s="47"/>
    </row>
    <row r="2" spans="1:8" s="18" customFormat="1" ht="12" x14ac:dyDescent="0.2">
      <c r="A2" s="28" t="s">
        <v>142</v>
      </c>
      <c r="B2" s="43"/>
      <c r="C2" s="43"/>
      <c r="D2" s="43"/>
      <c r="E2" s="43"/>
      <c r="F2" s="43"/>
      <c r="G2" s="44"/>
    </row>
    <row r="3" spans="1:8" s="18" customFormat="1" ht="12" x14ac:dyDescent="0.2">
      <c r="A3" s="19" t="s">
        <v>143</v>
      </c>
      <c r="B3" s="43"/>
      <c r="C3" s="43"/>
      <c r="D3" s="43"/>
      <c r="E3" s="43"/>
      <c r="F3" s="43"/>
      <c r="G3" s="44"/>
    </row>
    <row r="4" spans="1:8" s="18" customFormat="1" ht="28.5" customHeight="1" x14ac:dyDescent="0.2">
      <c r="A4" s="20" t="s">
        <v>144</v>
      </c>
      <c r="B4" s="57" t="s">
        <v>147</v>
      </c>
      <c r="C4" s="57"/>
      <c r="D4" s="57"/>
      <c r="E4" s="57"/>
      <c r="F4" s="57"/>
      <c r="G4" s="58"/>
    </row>
    <row r="5" spans="1:8" s="18" customFormat="1" ht="15" customHeight="1" x14ac:dyDescent="0.2">
      <c r="A5" s="59" t="s">
        <v>149</v>
      </c>
      <c r="B5" s="60"/>
      <c r="C5" s="61"/>
      <c r="D5" s="61"/>
      <c r="E5" s="61"/>
      <c r="F5" s="61"/>
      <c r="G5" s="62"/>
      <c r="H5" s="21"/>
    </row>
    <row r="6" spans="1:8" s="18" customFormat="1" ht="12" x14ac:dyDescent="0.2">
      <c r="A6" s="59" t="s">
        <v>148</v>
      </c>
      <c r="B6" s="60"/>
      <c r="C6" s="22"/>
      <c r="D6" s="22"/>
      <c r="E6" s="22"/>
      <c r="F6" s="22"/>
      <c r="G6" s="23"/>
    </row>
    <row r="7" spans="1:8" s="18" customFormat="1" ht="12" x14ac:dyDescent="0.2">
      <c r="A7" s="24" t="s">
        <v>145</v>
      </c>
      <c r="B7" s="25">
        <f>F107</f>
        <v>0</v>
      </c>
      <c r="C7" s="41"/>
      <c r="D7" s="41"/>
      <c r="E7" s="41"/>
      <c r="F7" s="41"/>
      <c r="G7" s="42"/>
    </row>
    <row r="8" spans="1:8" s="18" customFormat="1" ht="12.75" thickBot="1" x14ac:dyDescent="0.25">
      <c r="A8" s="40" t="s">
        <v>146</v>
      </c>
      <c r="B8" s="26"/>
      <c r="C8" s="26"/>
      <c r="D8" s="26"/>
      <c r="E8" s="26"/>
      <c r="F8" s="26"/>
      <c r="G8" s="27"/>
    </row>
    <row r="9" spans="1:8" ht="15.75" thickBot="1" x14ac:dyDescent="0.3">
      <c r="A9" s="75" t="s">
        <v>0</v>
      </c>
      <c r="B9" s="76"/>
      <c r="C9" s="76"/>
      <c r="D9" s="76"/>
      <c r="E9" s="76"/>
      <c r="F9" s="76"/>
      <c r="G9" s="77"/>
    </row>
    <row r="10" spans="1:8" ht="23.25" thickBot="1" x14ac:dyDescent="0.3">
      <c r="A10" s="1" t="s">
        <v>1</v>
      </c>
      <c r="B10" s="2" t="s">
        <v>2</v>
      </c>
      <c r="C10" s="3" t="s">
        <v>3</v>
      </c>
      <c r="D10" s="9" t="s">
        <v>4</v>
      </c>
      <c r="E10" s="9" t="s">
        <v>5</v>
      </c>
      <c r="F10" s="9" t="s">
        <v>6</v>
      </c>
      <c r="G10" s="3" t="s">
        <v>7</v>
      </c>
    </row>
    <row r="11" spans="1:8" ht="15.75" thickBot="1" x14ac:dyDescent="0.3">
      <c r="A11" s="1" t="s">
        <v>8</v>
      </c>
      <c r="B11" s="66" t="s">
        <v>9</v>
      </c>
      <c r="C11" s="67"/>
      <c r="D11" s="67"/>
      <c r="E11" s="67"/>
      <c r="F11" s="67"/>
      <c r="G11" s="68"/>
    </row>
    <row r="12" spans="1:8" s="13" customFormat="1" ht="15.75" thickBot="1" x14ac:dyDescent="0.3">
      <c r="A12" s="10" t="s">
        <v>10</v>
      </c>
      <c r="B12" s="4" t="s">
        <v>11</v>
      </c>
      <c r="C12" s="11" t="s">
        <v>12</v>
      </c>
      <c r="D12" s="12">
        <v>2.5</v>
      </c>
      <c r="E12" s="11"/>
      <c r="F12" s="12">
        <f>ROUND(D12*E12,2)</f>
        <v>0</v>
      </c>
      <c r="G12" s="11" t="e">
        <f>F12*100/$F$107</f>
        <v>#DIV/0!</v>
      </c>
    </row>
    <row r="13" spans="1:8" s="13" customFormat="1" ht="34.5" thickBot="1" x14ac:dyDescent="0.3">
      <c r="A13" s="10" t="s">
        <v>13</v>
      </c>
      <c r="B13" s="4" t="s">
        <v>14</v>
      </c>
      <c r="C13" s="11" t="s">
        <v>15</v>
      </c>
      <c r="D13" s="12">
        <v>130.86000000000001</v>
      </c>
      <c r="E13" s="11"/>
      <c r="F13" s="12">
        <f>ROUND(D13*E13,2)</f>
        <v>0</v>
      </c>
      <c r="G13" s="11" t="e">
        <f t="shared" ref="G13:G25" si="0">F13*100/$F$107</f>
        <v>#DIV/0!</v>
      </c>
    </row>
    <row r="14" spans="1:8" s="13" customFormat="1" ht="34.5" thickBot="1" x14ac:dyDescent="0.3">
      <c r="A14" s="10" t="s">
        <v>16</v>
      </c>
      <c r="B14" s="4" t="s">
        <v>17</v>
      </c>
      <c r="C14" s="11" t="s">
        <v>18</v>
      </c>
      <c r="D14" s="12">
        <v>104.69</v>
      </c>
      <c r="E14" s="11"/>
      <c r="F14" s="12">
        <f t="shared" ref="F14:F23" si="1">ROUND(D14*E14,2)</f>
        <v>0</v>
      </c>
      <c r="G14" s="11" t="e">
        <f t="shared" si="0"/>
        <v>#DIV/0!</v>
      </c>
    </row>
    <row r="15" spans="1:8" s="13" customFormat="1" ht="34.5" thickBot="1" x14ac:dyDescent="0.3">
      <c r="A15" s="10" t="s">
        <v>19</v>
      </c>
      <c r="B15" s="4" t="s">
        <v>20</v>
      </c>
      <c r="C15" s="11" t="s">
        <v>15</v>
      </c>
      <c r="D15" s="12">
        <v>222.36</v>
      </c>
      <c r="E15" s="11"/>
      <c r="F15" s="12">
        <f t="shared" si="1"/>
        <v>0</v>
      </c>
      <c r="G15" s="11" t="e">
        <f t="shared" si="0"/>
        <v>#DIV/0!</v>
      </c>
    </row>
    <row r="16" spans="1:8" s="13" customFormat="1" ht="34.5" thickBot="1" x14ac:dyDescent="0.3">
      <c r="A16" s="10" t="s">
        <v>21</v>
      </c>
      <c r="B16" s="4" t="s">
        <v>22</v>
      </c>
      <c r="C16" s="11" t="s">
        <v>18</v>
      </c>
      <c r="D16" s="12">
        <v>2223.6</v>
      </c>
      <c r="E16" s="11"/>
      <c r="F16" s="12">
        <f t="shared" si="1"/>
        <v>0</v>
      </c>
      <c r="G16" s="11" t="e">
        <f t="shared" si="0"/>
        <v>#DIV/0!</v>
      </c>
    </row>
    <row r="17" spans="1:7" s="13" customFormat="1" ht="23.25" thickBot="1" x14ac:dyDescent="0.3">
      <c r="A17" s="10" t="s">
        <v>23</v>
      </c>
      <c r="B17" s="4" t="s">
        <v>24</v>
      </c>
      <c r="C17" s="11" t="s">
        <v>15</v>
      </c>
      <c r="D17" s="12">
        <v>222.36</v>
      </c>
      <c r="E17" s="11"/>
      <c r="F17" s="12">
        <f t="shared" si="1"/>
        <v>0</v>
      </c>
      <c r="G17" s="11" t="e">
        <f t="shared" si="0"/>
        <v>#DIV/0!</v>
      </c>
    </row>
    <row r="18" spans="1:7" s="13" customFormat="1" ht="23.25" thickBot="1" x14ac:dyDescent="0.3">
      <c r="A18" s="10" t="s">
        <v>25</v>
      </c>
      <c r="B18" s="4" t="s">
        <v>26</v>
      </c>
      <c r="C18" s="11" t="s">
        <v>12</v>
      </c>
      <c r="D18" s="12">
        <v>1155.01</v>
      </c>
      <c r="E18" s="11"/>
      <c r="F18" s="12">
        <f t="shared" si="1"/>
        <v>0</v>
      </c>
      <c r="G18" s="11" t="e">
        <f t="shared" si="0"/>
        <v>#DIV/0!</v>
      </c>
    </row>
    <row r="19" spans="1:7" s="13" customFormat="1" ht="23.25" thickBot="1" x14ac:dyDescent="0.3">
      <c r="A19" s="10" t="s">
        <v>27</v>
      </c>
      <c r="B19" s="4" t="s">
        <v>28</v>
      </c>
      <c r="C19" s="11" t="s">
        <v>15</v>
      </c>
      <c r="D19" s="12">
        <v>167.49</v>
      </c>
      <c r="E19" s="11"/>
      <c r="F19" s="12">
        <f t="shared" si="1"/>
        <v>0</v>
      </c>
      <c r="G19" s="11" t="e">
        <f t="shared" si="0"/>
        <v>#DIV/0!</v>
      </c>
    </row>
    <row r="20" spans="1:7" s="13" customFormat="1" ht="34.5" thickBot="1" x14ac:dyDescent="0.3">
      <c r="A20" s="10" t="s">
        <v>29</v>
      </c>
      <c r="B20" s="4" t="s">
        <v>30</v>
      </c>
      <c r="C20" s="11" t="s">
        <v>18</v>
      </c>
      <c r="D20" s="12">
        <v>13997.14</v>
      </c>
      <c r="E20" s="11"/>
      <c r="F20" s="12">
        <f t="shared" si="1"/>
        <v>0</v>
      </c>
      <c r="G20" s="11" t="e">
        <f t="shared" si="0"/>
        <v>#DIV/0!</v>
      </c>
    </row>
    <row r="21" spans="1:7" s="13" customFormat="1" ht="23.25" thickBot="1" x14ac:dyDescent="0.3">
      <c r="A21" s="10" t="s">
        <v>31</v>
      </c>
      <c r="B21" s="4" t="s">
        <v>32</v>
      </c>
      <c r="C21" s="11" t="s">
        <v>12</v>
      </c>
      <c r="D21" s="12">
        <v>1078.26</v>
      </c>
      <c r="E21" s="11"/>
      <c r="F21" s="12">
        <f t="shared" si="1"/>
        <v>0</v>
      </c>
      <c r="G21" s="11" t="e">
        <f t="shared" si="0"/>
        <v>#DIV/0!</v>
      </c>
    </row>
    <row r="22" spans="1:7" s="13" customFormat="1" ht="15.75" thickBot="1" x14ac:dyDescent="0.3">
      <c r="A22" s="10" t="s">
        <v>33</v>
      </c>
      <c r="B22" s="4" t="s">
        <v>34</v>
      </c>
      <c r="C22" s="11" t="s">
        <v>12</v>
      </c>
      <c r="D22" s="12">
        <v>1078.26</v>
      </c>
      <c r="E22" s="11"/>
      <c r="F22" s="12">
        <f t="shared" si="1"/>
        <v>0</v>
      </c>
      <c r="G22" s="11" t="e">
        <f t="shared" si="0"/>
        <v>#DIV/0!</v>
      </c>
    </row>
    <row r="23" spans="1:7" s="13" customFormat="1" ht="45.75" thickBot="1" x14ac:dyDescent="0.3">
      <c r="A23" s="10" t="s">
        <v>35</v>
      </c>
      <c r="B23" s="4" t="s">
        <v>36</v>
      </c>
      <c r="C23" s="11" t="s">
        <v>15</v>
      </c>
      <c r="D23" s="12">
        <v>43.13</v>
      </c>
      <c r="E23" s="11"/>
      <c r="F23" s="12">
        <f t="shared" si="1"/>
        <v>0</v>
      </c>
      <c r="G23" s="11" t="e">
        <f t="shared" si="0"/>
        <v>#DIV/0!</v>
      </c>
    </row>
    <row r="24" spans="1:7" s="13" customFormat="1" ht="34.5" thickBot="1" x14ac:dyDescent="0.3">
      <c r="A24" s="10" t="s">
        <v>37</v>
      </c>
      <c r="B24" s="4" t="s">
        <v>30</v>
      </c>
      <c r="C24" s="11" t="s">
        <v>18</v>
      </c>
      <c r="D24" s="12">
        <v>3604.37</v>
      </c>
      <c r="E24" s="11"/>
      <c r="F24" s="12">
        <f>ROUND(D24*E24,2)</f>
        <v>0</v>
      </c>
      <c r="G24" s="11" t="e">
        <f t="shared" si="0"/>
        <v>#DIV/0!</v>
      </c>
    </row>
    <row r="25" spans="1:7" s="13" customFormat="1" ht="15.75" thickBot="1" x14ac:dyDescent="0.3">
      <c r="A25" s="14" t="s">
        <v>38</v>
      </c>
      <c r="B25" s="51" t="s">
        <v>39</v>
      </c>
      <c r="C25" s="52"/>
      <c r="D25" s="52"/>
      <c r="E25" s="53"/>
      <c r="F25" s="7">
        <f>SUM(F12:F24)</f>
        <v>0</v>
      </c>
      <c r="G25" s="11" t="e">
        <f t="shared" si="0"/>
        <v>#DIV/0!</v>
      </c>
    </row>
    <row r="26" spans="1:7" s="13" customFormat="1" ht="15.75" thickBot="1" x14ac:dyDescent="0.3">
      <c r="A26" s="78"/>
      <c r="B26" s="79"/>
      <c r="C26" s="79"/>
      <c r="D26" s="79"/>
      <c r="E26" s="79"/>
      <c r="F26" s="79"/>
      <c r="G26" s="80"/>
    </row>
    <row r="27" spans="1:7" s="13" customFormat="1" ht="15.75" thickBot="1" x14ac:dyDescent="0.3">
      <c r="A27" s="16" t="s">
        <v>40</v>
      </c>
      <c r="B27" s="51" t="s">
        <v>41</v>
      </c>
      <c r="C27" s="52"/>
      <c r="D27" s="52"/>
      <c r="E27" s="52"/>
      <c r="F27" s="52"/>
      <c r="G27" s="53"/>
    </row>
    <row r="28" spans="1:7" s="13" customFormat="1" ht="68.25" thickBot="1" x14ac:dyDescent="0.3">
      <c r="A28" s="10" t="s">
        <v>42</v>
      </c>
      <c r="B28" s="4" t="s">
        <v>43</v>
      </c>
      <c r="C28" s="11" t="s">
        <v>15</v>
      </c>
      <c r="D28" s="17">
        <v>165.45</v>
      </c>
      <c r="E28" s="11"/>
      <c r="F28" s="12">
        <f>ROUND(D28*E28,2)</f>
        <v>0</v>
      </c>
      <c r="G28" s="11" t="e">
        <f>F28*100/$F$107</f>
        <v>#DIV/0!</v>
      </c>
    </row>
    <row r="29" spans="1:7" s="13" customFormat="1" ht="57" thickBot="1" x14ac:dyDescent="0.3">
      <c r="A29" s="10" t="s">
        <v>44</v>
      </c>
      <c r="B29" s="4" t="s">
        <v>45</v>
      </c>
      <c r="C29" s="11" t="s">
        <v>15</v>
      </c>
      <c r="D29" s="17">
        <v>130.35</v>
      </c>
      <c r="E29" s="11"/>
      <c r="F29" s="12">
        <f t="shared" ref="F29:F37" si="2">ROUND(D29*E29,2)</f>
        <v>0</v>
      </c>
      <c r="G29" s="11" t="e">
        <f t="shared" ref="G29:G38" si="3">F29*100/$F$107</f>
        <v>#DIV/0!</v>
      </c>
    </row>
    <row r="30" spans="1:7" s="13" customFormat="1" ht="23.25" thickBot="1" x14ac:dyDescent="0.3">
      <c r="A30" s="10" t="s">
        <v>46</v>
      </c>
      <c r="B30" s="4" t="s">
        <v>47</v>
      </c>
      <c r="C30" s="11" t="s">
        <v>15</v>
      </c>
      <c r="D30" s="17">
        <v>11.03</v>
      </c>
      <c r="E30" s="11"/>
      <c r="F30" s="12">
        <f t="shared" si="2"/>
        <v>0</v>
      </c>
      <c r="G30" s="11" t="e">
        <f t="shared" si="3"/>
        <v>#DIV/0!</v>
      </c>
    </row>
    <row r="31" spans="1:7" s="13" customFormat="1" ht="34.5" thickBot="1" x14ac:dyDescent="0.3">
      <c r="A31" s="10" t="s">
        <v>48</v>
      </c>
      <c r="B31" s="4" t="s">
        <v>49</v>
      </c>
      <c r="C31" s="11" t="s">
        <v>50</v>
      </c>
      <c r="D31" s="17">
        <v>8</v>
      </c>
      <c r="E31" s="11"/>
      <c r="F31" s="12">
        <f t="shared" si="2"/>
        <v>0</v>
      </c>
      <c r="G31" s="11" t="e">
        <f t="shared" si="3"/>
        <v>#DIV/0!</v>
      </c>
    </row>
    <row r="32" spans="1:7" s="13" customFormat="1" ht="23.25" thickBot="1" x14ac:dyDescent="0.3">
      <c r="A32" s="10" t="s">
        <v>51</v>
      </c>
      <c r="B32" s="4" t="s">
        <v>52</v>
      </c>
      <c r="C32" s="11" t="s">
        <v>50</v>
      </c>
      <c r="D32" s="17">
        <v>1</v>
      </c>
      <c r="E32" s="11"/>
      <c r="F32" s="12">
        <f t="shared" si="2"/>
        <v>0</v>
      </c>
      <c r="G32" s="11" t="e">
        <f t="shared" si="3"/>
        <v>#DIV/0!</v>
      </c>
    </row>
    <row r="33" spans="1:7" s="13" customFormat="1" ht="45.75" thickBot="1" x14ac:dyDescent="0.3">
      <c r="A33" s="10" t="s">
        <v>53</v>
      </c>
      <c r="B33" s="4" t="s">
        <v>54</v>
      </c>
      <c r="C33" s="11" t="s">
        <v>55</v>
      </c>
      <c r="D33" s="17">
        <v>31</v>
      </c>
      <c r="E33" s="11"/>
      <c r="F33" s="12">
        <f t="shared" si="2"/>
        <v>0</v>
      </c>
      <c r="G33" s="11" t="e">
        <f t="shared" si="3"/>
        <v>#DIV/0!</v>
      </c>
    </row>
    <row r="34" spans="1:7" s="13" customFormat="1" ht="45.75" thickBot="1" x14ac:dyDescent="0.3">
      <c r="A34" s="10" t="s">
        <v>56</v>
      </c>
      <c r="B34" s="4" t="s">
        <v>57</v>
      </c>
      <c r="C34" s="11" t="s">
        <v>55</v>
      </c>
      <c r="D34" s="17">
        <v>95</v>
      </c>
      <c r="E34" s="11"/>
      <c r="F34" s="12">
        <f t="shared" si="2"/>
        <v>0</v>
      </c>
      <c r="G34" s="11" t="e">
        <f t="shared" si="3"/>
        <v>#DIV/0!</v>
      </c>
    </row>
    <row r="35" spans="1:7" s="13" customFormat="1" ht="34.5" thickBot="1" x14ac:dyDescent="0.3">
      <c r="A35" s="10" t="s">
        <v>58</v>
      </c>
      <c r="B35" s="4" t="s">
        <v>59</v>
      </c>
      <c r="C35" s="11" t="s">
        <v>55</v>
      </c>
      <c r="D35" s="17">
        <v>31</v>
      </c>
      <c r="E35" s="11"/>
      <c r="F35" s="12">
        <f t="shared" si="2"/>
        <v>0</v>
      </c>
      <c r="G35" s="11" t="e">
        <f t="shared" si="3"/>
        <v>#DIV/0!</v>
      </c>
    </row>
    <row r="36" spans="1:7" s="13" customFormat="1" ht="34.5" thickBot="1" x14ac:dyDescent="0.3">
      <c r="A36" s="10" t="s">
        <v>60</v>
      </c>
      <c r="B36" s="4" t="s">
        <v>61</v>
      </c>
      <c r="C36" s="11" t="s">
        <v>55</v>
      </c>
      <c r="D36" s="17">
        <v>95</v>
      </c>
      <c r="E36" s="11"/>
      <c r="F36" s="12">
        <f t="shared" si="2"/>
        <v>0</v>
      </c>
      <c r="G36" s="11" t="e">
        <f t="shared" si="3"/>
        <v>#DIV/0!</v>
      </c>
    </row>
    <row r="37" spans="1:7" s="13" customFormat="1" ht="34.5" thickBot="1" x14ac:dyDescent="0.3">
      <c r="A37" s="10" t="s">
        <v>62</v>
      </c>
      <c r="B37" s="4" t="s">
        <v>63</v>
      </c>
      <c r="C37" s="11" t="s">
        <v>55</v>
      </c>
      <c r="D37" s="17">
        <v>320.39</v>
      </c>
      <c r="E37" s="11"/>
      <c r="F37" s="12">
        <f t="shared" si="2"/>
        <v>0</v>
      </c>
      <c r="G37" s="11" t="e">
        <f t="shared" si="3"/>
        <v>#DIV/0!</v>
      </c>
    </row>
    <row r="38" spans="1:7" s="13" customFormat="1" ht="15.75" thickBot="1" x14ac:dyDescent="0.3">
      <c r="A38" s="14" t="s">
        <v>64</v>
      </c>
      <c r="B38" s="51" t="s">
        <v>39</v>
      </c>
      <c r="C38" s="52"/>
      <c r="D38" s="52"/>
      <c r="E38" s="53"/>
      <c r="F38" s="7">
        <f>SUM(F28:F37)</f>
        <v>0</v>
      </c>
      <c r="G38" s="11" t="e">
        <f t="shared" si="3"/>
        <v>#DIV/0!</v>
      </c>
    </row>
    <row r="39" spans="1:7" s="13" customFormat="1" ht="15.75" thickBot="1" x14ac:dyDescent="0.3">
      <c r="A39" s="63"/>
      <c r="B39" s="64"/>
      <c r="C39" s="64"/>
      <c r="D39" s="64"/>
      <c r="E39" s="64"/>
      <c r="F39" s="64"/>
      <c r="G39" s="65"/>
    </row>
    <row r="40" spans="1:7" s="13" customFormat="1" ht="15.75" thickBot="1" x14ac:dyDescent="0.3">
      <c r="A40" s="14" t="s">
        <v>65</v>
      </c>
      <c r="B40" s="51" t="s">
        <v>66</v>
      </c>
      <c r="C40" s="52"/>
      <c r="D40" s="52"/>
      <c r="E40" s="52"/>
      <c r="F40" s="52"/>
      <c r="G40" s="53"/>
    </row>
    <row r="41" spans="1:7" s="13" customFormat="1" ht="45.75" thickBot="1" x14ac:dyDescent="0.3">
      <c r="A41" s="10" t="s">
        <v>67</v>
      </c>
      <c r="B41" s="4" t="s">
        <v>68</v>
      </c>
      <c r="C41" s="15" t="s">
        <v>15</v>
      </c>
      <c r="D41" s="12">
        <v>21.86</v>
      </c>
      <c r="E41" s="11"/>
      <c r="F41" s="12">
        <f>ROUND(D41*E41,2)</f>
        <v>0</v>
      </c>
      <c r="G41" s="11" t="e">
        <f>F41*100/$F$107</f>
        <v>#DIV/0!</v>
      </c>
    </row>
    <row r="42" spans="1:7" s="13" customFormat="1" ht="23.25" thickBot="1" x14ac:dyDescent="0.3">
      <c r="A42" s="10" t="s">
        <v>69</v>
      </c>
      <c r="B42" s="4" t="s">
        <v>70</v>
      </c>
      <c r="C42" s="15" t="s">
        <v>15</v>
      </c>
      <c r="D42" s="12">
        <v>17.489999999999998</v>
      </c>
      <c r="E42" s="11"/>
      <c r="F42" s="12">
        <f t="shared" ref="F42:F45" si="4">ROUND(D42*E42,2)</f>
        <v>0</v>
      </c>
      <c r="G42" s="11" t="e">
        <f t="shared" ref="G42:G46" si="5">F42*100/$F$107</f>
        <v>#DIV/0!</v>
      </c>
    </row>
    <row r="43" spans="1:7" s="13" customFormat="1" ht="45.75" thickBot="1" x14ac:dyDescent="0.3">
      <c r="A43" s="10" t="s">
        <v>71</v>
      </c>
      <c r="B43" s="4" t="s">
        <v>72</v>
      </c>
      <c r="C43" s="15" t="s">
        <v>12</v>
      </c>
      <c r="D43" s="12">
        <v>94.25</v>
      </c>
      <c r="E43" s="11"/>
      <c r="F43" s="12">
        <f t="shared" si="4"/>
        <v>0</v>
      </c>
      <c r="G43" s="11" t="e">
        <f t="shared" si="5"/>
        <v>#DIV/0!</v>
      </c>
    </row>
    <row r="44" spans="1:7" s="13" customFormat="1" ht="23.25" thickBot="1" x14ac:dyDescent="0.3">
      <c r="A44" s="10" t="s">
        <v>73</v>
      </c>
      <c r="B44" s="4" t="s">
        <v>74</v>
      </c>
      <c r="C44" s="15" t="s">
        <v>12</v>
      </c>
      <c r="D44" s="12">
        <v>343.05</v>
      </c>
      <c r="E44" s="11"/>
      <c r="F44" s="12">
        <f>ROUND(D44*E44,2)</f>
        <v>0</v>
      </c>
      <c r="G44" s="11" t="e">
        <f t="shared" si="5"/>
        <v>#DIV/0!</v>
      </c>
    </row>
    <row r="45" spans="1:7" s="13" customFormat="1" ht="15.75" thickBot="1" x14ac:dyDescent="0.3">
      <c r="A45" s="10" t="s">
        <v>75</v>
      </c>
      <c r="B45" s="4" t="s">
        <v>76</v>
      </c>
      <c r="C45" s="15" t="s">
        <v>77</v>
      </c>
      <c r="D45" s="12">
        <v>71</v>
      </c>
      <c r="E45" s="11"/>
      <c r="F45" s="12">
        <f t="shared" si="4"/>
        <v>0</v>
      </c>
      <c r="G45" s="11" t="e">
        <f t="shared" si="5"/>
        <v>#DIV/0!</v>
      </c>
    </row>
    <row r="46" spans="1:7" s="13" customFormat="1" ht="15.75" thickBot="1" x14ac:dyDescent="0.3">
      <c r="A46" s="14" t="s">
        <v>78</v>
      </c>
      <c r="B46" s="51" t="s">
        <v>39</v>
      </c>
      <c r="C46" s="52"/>
      <c r="D46" s="52"/>
      <c r="E46" s="53"/>
      <c r="F46" s="7">
        <f>SUM(F41:F45)</f>
        <v>0</v>
      </c>
      <c r="G46" s="11" t="e">
        <f t="shared" si="5"/>
        <v>#DIV/0!</v>
      </c>
    </row>
    <row r="47" spans="1:7" s="13" customFormat="1" ht="15.75" thickBot="1" x14ac:dyDescent="0.3">
      <c r="A47" s="63"/>
      <c r="B47" s="64"/>
      <c r="C47" s="64"/>
      <c r="D47" s="64"/>
      <c r="E47" s="64"/>
      <c r="F47" s="64"/>
      <c r="G47" s="65"/>
    </row>
    <row r="48" spans="1:7" s="13" customFormat="1" ht="15.75" thickBot="1" x14ac:dyDescent="0.3">
      <c r="A48" s="14" t="s">
        <v>79</v>
      </c>
      <c r="B48" s="51" t="s">
        <v>80</v>
      </c>
      <c r="C48" s="52"/>
      <c r="D48" s="52"/>
      <c r="E48" s="52"/>
      <c r="F48" s="52"/>
      <c r="G48" s="53"/>
    </row>
    <row r="49" spans="1:7" s="13" customFormat="1" ht="34.5" thickBot="1" x14ac:dyDescent="0.3">
      <c r="A49" s="10" t="s">
        <v>81</v>
      </c>
      <c r="B49" s="4" t="s">
        <v>82</v>
      </c>
      <c r="C49" s="11" t="s">
        <v>12</v>
      </c>
      <c r="D49" s="12">
        <v>28</v>
      </c>
      <c r="E49" s="11"/>
      <c r="F49" s="12">
        <f>ROUND(D49*E49,2)</f>
        <v>0</v>
      </c>
      <c r="G49" s="11" t="e">
        <f>F49*100/$F$107</f>
        <v>#DIV/0!</v>
      </c>
    </row>
    <row r="50" spans="1:7" s="13" customFormat="1" ht="34.5" thickBot="1" x14ac:dyDescent="0.3">
      <c r="A50" s="10" t="s">
        <v>83</v>
      </c>
      <c r="B50" s="4" t="s">
        <v>84</v>
      </c>
      <c r="C50" s="11" t="s">
        <v>12</v>
      </c>
      <c r="D50" s="12">
        <v>16.5</v>
      </c>
      <c r="E50" s="11"/>
      <c r="F50" s="12">
        <f t="shared" ref="F50:F53" si="6">ROUND(D50*E50,2)</f>
        <v>0</v>
      </c>
      <c r="G50" s="11" t="e">
        <f t="shared" ref="G50:G55" si="7">F50*100/$F$107</f>
        <v>#DIV/0!</v>
      </c>
    </row>
    <row r="51" spans="1:7" s="13" customFormat="1" ht="23.25" thickBot="1" x14ac:dyDescent="0.3">
      <c r="A51" s="10" t="s">
        <v>85</v>
      </c>
      <c r="B51" s="6" t="s">
        <v>86</v>
      </c>
      <c r="C51" s="15" t="s">
        <v>12</v>
      </c>
      <c r="D51" s="12">
        <v>1.74</v>
      </c>
      <c r="E51" s="11"/>
      <c r="F51" s="12">
        <f t="shared" si="6"/>
        <v>0</v>
      </c>
      <c r="G51" s="11" t="e">
        <f t="shared" si="7"/>
        <v>#DIV/0!</v>
      </c>
    </row>
    <row r="52" spans="1:7" s="13" customFormat="1" ht="57" thickBot="1" x14ac:dyDescent="0.3">
      <c r="A52" s="10" t="s">
        <v>87</v>
      </c>
      <c r="B52" s="4" t="s">
        <v>88</v>
      </c>
      <c r="C52" s="11" t="s">
        <v>55</v>
      </c>
      <c r="D52" s="12">
        <v>19.899999999999999</v>
      </c>
      <c r="E52" s="11"/>
      <c r="F52" s="12">
        <f t="shared" si="6"/>
        <v>0</v>
      </c>
      <c r="G52" s="11" t="e">
        <f t="shared" si="7"/>
        <v>#DIV/0!</v>
      </c>
    </row>
    <row r="53" spans="1:7" s="13" customFormat="1" ht="23.25" thickBot="1" x14ac:dyDescent="0.3">
      <c r="A53" s="10" t="s">
        <v>89</v>
      </c>
      <c r="B53" s="4" t="s">
        <v>90</v>
      </c>
      <c r="C53" s="11" t="s">
        <v>50</v>
      </c>
      <c r="D53" s="12">
        <v>2</v>
      </c>
      <c r="E53" s="11"/>
      <c r="F53" s="12">
        <f t="shared" si="6"/>
        <v>0</v>
      </c>
      <c r="G53" s="11" t="e">
        <f t="shared" si="7"/>
        <v>#DIV/0!</v>
      </c>
    </row>
    <row r="54" spans="1:7" s="13" customFormat="1" ht="15.75" thickBot="1" x14ac:dyDescent="0.3">
      <c r="A54" s="14" t="s">
        <v>141</v>
      </c>
      <c r="B54" s="66" t="s">
        <v>39</v>
      </c>
      <c r="C54" s="67"/>
      <c r="D54" s="67"/>
      <c r="E54" s="68"/>
      <c r="F54" s="7">
        <f>SUM(F49:F53)</f>
        <v>0</v>
      </c>
      <c r="G54" s="11" t="e">
        <f t="shared" si="7"/>
        <v>#DIV/0!</v>
      </c>
    </row>
    <row r="55" spans="1:7" s="13" customFormat="1" ht="15.75" thickBot="1" x14ac:dyDescent="0.3">
      <c r="A55" s="69" t="s">
        <v>129</v>
      </c>
      <c r="B55" s="70"/>
      <c r="C55" s="70"/>
      <c r="D55" s="70"/>
      <c r="E55" s="71"/>
      <c r="F55" s="7">
        <f>SUM(F25+F38+F46+F54)</f>
        <v>0</v>
      </c>
      <c r="G55" s="11" t="e">
        <f t="shared" si="7"/>
        <v>#DIV/0!</v>
      </c>
    </row>
    <row r="56" spans="1:7" s="13" customFormat="1" ht="15.75" thickBot="1" x14ac:dyDescent="0.3">
      <c r="A56" s="72"/>
      <c r="B56" s="73"/>
      <c r="C56" s="73"/>
      <c r="D56" s="73"/>
      <c r="E56" s="73"/>
      <c r="F56" s="73"/>
      <c r="G56" s="74"/>
    </row>
    <row r="57" spans="1:7" s="13" customFormat="1" ht="15.75" thickBot="1" x14ac:dyDescent="0.3">
      <c r="A57" s="48" t="s">
        <v>91</v>
      </c>
      <c r="B57" s="49"/>
      <c r="C57" s="49"/>
      <c r="D57" s="49"/>
      <c r="E57" s="49"/>
      <c r="F57" s="49"/>
      <c r="G57" s="50"/>
    </row>
    <row r="58" spans="1:7" s="13" customFormat="1" ht="15.75" thickBot="1" x14ac:dyDescent="0.3">
      <c r="A58" s="14" t="s">
        <v>92</v>
      </c>
      <c r="B58" s="66" t="s">
        <v>9</v>
      </c>
      <c r="C58" s="67"/>
      <c r="D58" s="67"/>
      <c r="E58" s="67"/>
      <c r="F58" s="67"/>
      <c r="G58" s="68"/>
    </row>
    <row r="59" spans="1:7" s="13" customFormat="1" ht="34.5" thickBot="1" x14ac:dyDescent="0.3">
      <c r="A59" s="10" t="s">
        <v>93</v>
      </c>
      <c r="B59" s="4" t="s">
        <v>14</v>
      </c>
      <c r="C59" s="11" t="s">
        <v>15</v>
      </c>
      <c r="D59" s="12">
        <v>50.43</v>
      </c>
      <c r="E59" s="11"/>
      <c r="F59" s="12">
        <f>ROUND(D59*E59,2)</f>
        <v>0</v>
      </c>
      <c r="G59" s="11" t="e">
        <f>F59*100/$F$107</f>
        <v>#DIV/0!</v>
      </c>
    </row>
    <row r="60" spans="1:7" s="13" customFormat="1" ht="34.5" thickBot="1" x14ac:dyDescent="0.3">
      <c r="A60" s="10" t="s">
        <v>94</v>
      </c>
      <c r="B60" s="4" t="s">
        <v>17</v>
      </c>
      <c r="C60" s="11" t="s">
        <v>18</v>
      </c>
      <c r="D60" s="12">
        <v>40.340000000000003</v>
      </c>
      <c r="E60" s="11"/>
      <c r="F60" s="12">
        <f t="shared" ref="F60:F65" si="8">ROUND(D60*E60,2)</f>
        <v>0</v>
      </c>
      <c r="G60" s="11" t="e">
        <f t="shared" ref="G60:G66" si="9">F60*100/$F$107</f>
        <v>#DIV/0!</v>
      </c>
    </row>
    <row r="61" spans="1:7" s="13" customFormat="1" ht="34.5" thickBot="1" x14ac:dyDescent="0.3">
      <c r="A61" s="10" t="s">
        <v>95</v>
      </c>
      <c r="B61" s="4" t="s">
        <v>20</v>
      </c>
      <c r="C61" s="11" t="s">
        <v>15</v>
      </c>
      <c r="D61" s="12">
        <v>227.71</v>
      </c>
      <c r="E61" s="11"/>
      <c r="F61" s="12">
        <f t="shared" si="8"/>
        <v>0</v>
      </c>
      <c r="G61" s="11" t="e">
        <f t="shared" si="9"/>
        <v>#DIV/0!</v>
      </c>
    </row>
    <row r="62" spans="1:7" s="13" customFormat="1" ht="34.5" thickBot="1" x14ac:dyDescent="0.3">
      <c r="A62" s="10" t="s">
        <v>96</v>
      </c>
      <c r="B62" s="4" t="s">
        <v>97</v>
      </c>
      <c r="C62" s="11" t="s">
        <v>18</v>
      </c>
      <c r="D62" s="12">
        <v>2254.33</v>
      </c>
      <c r="E62" s="11"/>
      <c r="F62" s="12">
        <f t="shared" si="8"/>
        <v>0</v>
      </c>
      <c r="G62" s="11" t="e">
        <f t="shared" si="9"/>
        <v>#DIV/0!</v>
      </c>
    </row>
    <row r="63" spans="1:7" s="13" customFormat="1" ht="23.25" thickBot="1" x14ac:dyDescent="0.3">
      <c r="A63" s="10" t="s">
        <v>98</v>
      </c>
      <c r="B63" s="4" t="s">
        <v>24</v>
      </c>
      <c r="C63" s="11" t="s">
        <v>15</v>
      </c>
      <c r="D63" s="12">
        <v>227.71</v>
      </c>
      <c r="E63" s="11"/>
      <c r="F63" s="12">
        <f t="shared" si="8"/>
        <v>0</v>
      </c>
      <c r="G63" s="11" t="e">
        <f t="shared" si="9"/>
        <v>#DIV/0!</v>
      </c>
    </row>
    <row r="64" spans="1:7" s="13" customFormat="1" ht="23.25" thickBot="1" x14ac:dyDescent="0.3">
      <c r="A64" s="10" t="s">
        <v>99</v>
      </c>
      <c r="B64" s="4" t="s">
        <v>26</v>
      </c>
      <c r="C64" s="11" t="s">
        <v>12</v>
      </c>
      <c r="D64" s="12">
        <v>1016.69</v>
      </c>
      <c r="E64" s="11"/>
      <c r="F64" s="12">
        <f t="shared" si="8"/>
        <v>0</v>
      </c>
      <c r="G64" s="11" t="e">
        <f t="shared" si="9"/>
        <v>#DIV/0!</v>
      </c>
    </row>
    <row r="65" spans="1:7" s="13" customFormat="1" ht="34.5" thickBot="1" x14ac:dyDescent="0.3">
      <c r="A65" s="10" t="s">
        <v>100</v>
      </c>
      <c r="B65" s="4" t="s">
        <v>101</v>
      </c>
      <c r="C65" s="11" t="s">
        <v>12</v>
      </c>
      <c r="D65" s="12">
        <v>1016.69</v>
      </c>
      <c r="E65" s="11"/>
      <c r="F65" s="12">
        <f t="shared" si="8"/>
        <v>0</v>
      </c>
      <c r="G65" s="11" t="e">
        <f t="shared" si="9"/>
        <v>#DIV/0!</v>
      </c>
    </row>
    <row r="66" spans="1:7" s="13" customFormat="1" ht="15.75" thickBot="1" x14ac:dyDescent="0.3">
      <c r="A66" s="14" t="s">
        <v>102</v>
      </c>
      <c r="B66" s="51" t="s">
        <v>39</v>
      </c>
      <c r="C66" s="52"/>
      <c r="D66" s="52"/>
      <c r="E66" s="53"/>
      <c r="F66" s="7">
        <f>SUM(F59:F65)</f>
        <v>0</v>
      </c>
      <c r="G66" s="11" t="e">
        <f t="shared" si="9"/>
        <v>#DIV/0!</v>
      </c>
    </row>
    <row r="67" spans="1:7" s="13" customFormat="1" ht="15.75" thickBot="1" x14ac:dyDescent="0.3">
      <c r="A67" s="63"/>
      <c r="B67" s="64"/>
      <c r="C67" s="64"/>
      <c r="D67" s="64"/>
      <c r="E67" s="64"/>
      <c r="F67" s="64"/>
      <c r="G67" s="65"/>
    </row>
    <row r="68" spans="1:7" s="13" customFormat="1" ht="15.75" thickBot="1" x14ac:dyDescent="0.3">
      <c r="A68" s="14" t="s">
        <v>103</v>
      </c>
      <c r="B68" s="51" t="s">
        <v>41</v>
      </c>
      <c r="C68" s="52"/>
      <c r="D68" s="52"/>
      <c r="E68" s="52"/>
      <c r="F68" s="52"/>
      <c r="G68" s="53"/>
    </row>
    <row r="69" spans="1:7" s="13" customFormat="1" ht="68.25" thickBot="1" x14ac:dyDescent="0.3">
      <c r="A69" s="10" t="s">
        <v>104</v>
      </c>
      <c r="B69" s="4" t="s">
        <v>43</v>
      </c>
      <c r="C69" s="11" t="s">
        <v>15</v>
      </c>
      <c r="D69" s="12">
        <v>83.7</v>
      </c>
      <c r="E69" s="11"/>
      <c r="F69" s="12">
        <f>ROUND(D69*E69,2)</f>
        <v>0</v>
      </c>
      <c r="G69" s="11" t="e">
        <f>F69*100/$F$107</f>
        <v>#DIV/0!</v>
      </c>
    </row>
    <row r="70" spans="1:7" s="13" customFormat="1" ht="57" thickBot="1" x14ac:dyDescent="0.3">
      <c r="A70" s="10" t="s">
        <v>105</v>
      </c>
      <c r="B70" s="4" t="s">
        <v>45</v>
      </c>
      <c r="C70" s="11" t="s">
        <v>15</v>
      </c>
      <c r="D70" s="12">
        <v>65.52</v>
      </c>
      <c r="E70" s="11"/>
      <c r="F70" s="12">
        <f t="shared" ref="F70:F77" si="10">ROUND(D70*E70,2)</f>
        <v>0</v>
      </c>
      <c r="G70" s="11" t="e">
        <f t="shared" ref="G70:G78" si="11">F70*100/$F$107</f>
        <v>#DIV/0!</v>
      </c>
    </row>
    <row r="71" spans="1:7" s="13" customFormat="1" ht="23.25" thickBot="1" x14ac:dyDescent="0.3">
      <c r="A71" s="10" t="s">
        <v>106</v>
      </c>
      <c r="B71" s="4" t="s">
        <v>47</v>
      </c>
      <c r="C71" s="11" t="s">
        <v>15</v>
      </c>
      <c r="D71" s="12">
        <v>5.58</v>
      </c>
      <c r="E71" s="11"/>
      <c r="F71" s="12">
        <f t="shared" si="10"/>
        <v>0</v>
      </c>
      <c r="G71" s="11" t="e">
        <f t="shared" si="11"/>
        <v>#DIV/0!</v>
      </c>
    </row>
    <row r="72" spans="1:7" s="13" customFormat="1" ht="34.5" thickBot="1" x14ac:dyDescent="0.3">
      <c r="A72" s="10" t="s">
        <v>107</v>
      </c>
      <c r="B72" s="4" t="s">
        <v>108</v>
      </c>
      <c r="C72" s="11" t="s">
        <v>50</v>
      </c>
      <c r="D72" s="12">
        <v>5</v>
      </c>
      <c r="E72" s="11"/>
      <c r="F72" s="12">
        <f t="shared" si="10"/>
        <v>0</v>
      </c>
      <c r="G72" s="11" t="e">
        <f t="shared" si="11"/>
        <v>#DIV/0!</v>
      </c>
    </row>
    <row r="73" spans="1:7" s="13" customFormat="1" ht="45.75" thickBot="1" x14ac:dyDescent="0.3">
      <c r="A73" s="10" t="s">
        <v>109</v>
      </c>
      <c r="B73" s="4" t="s">
        <v>54</v>
      </c>
      <c r="C73" s="11" t="s">
        <v>55</v>
      </c>
      <c r="D73" s="12">
        <v>9</v>
      </c>
      <c r="E73" s="11"/>
      <c r="F73" s="12">
        <f t="shared" si="10"/>
        <v>0</v>
      </c>
      <c r="G73" s="11" t="e">
        <f t="shared" si="11"/>
        <v>#DIV/0!</v>
      </c>
    </row>
    <row r="74" spans="1:7" s="13" customFormat="1" ht="45.75" thickBot="1" x14ac:dyDescent="0.3">
      <c r="A74" s="10" t="s">
        <v>110</v>
      </c>
      <c r="B74" s="4" t="s">
        <v>57</v>
      </c>
      <c r="C74" s="11" t="s">
        <v>55</v>
      </c>
      <c r="D74" s="12">
        <v>54</v>
      </c>
      <c r="E74" s="11"/>
      <c r="F74" s="12">
        <f t="shared" si="10"/>
        <v>0</v>
      </c>
      <c r="G74" s="11" t="e">
        <f t="shared" si="11"/>
        <v>#DIV/0!</v>
      </c>
    </row>
    <row r="75" spans="1:7" s="13" customFormat="1" ht="34.5" thickBot="1" x14ac:dyDescent="0.3">
      <c r="A75" s="10" t="s">
        <v>111</v>
      </c>
      <c r="B75" s="4" t="s">
        <v>59</v>
      </c>
      <c r="C75" s="11" t="s">
        <v>55</v>
      </c>
      <c r="D75" s="12">
        <v>9</v>
      </c>
      <c r="E75" s="11"/>
      <c r="F75" s="12">
        <f t="shared" si="10"/>
        <v>0</v>
      </c>
      <c r="G75" s="11" t="e">
        <f t="shared" si="11"/>
        <v>#DIV/0!</v>
      </c>
    </row>
    <row r="76" spans="1:7" s="13" customFormat="1" ht="34.5" thickBot="1" x14ac:dyDescent="0.3">
      <c r="A76" s="10" t="s">
        <v>112</v>
      </c>
      <c r="B76" s="4" t="s">
        <v>61</v>
      </c>
      <c r="C76" s="11" t="s">
        <v>55</v>
      </c>
      <c r="D76" s="12">
        <v>54</v>
      </c>
      <c r="E76" s="11"/>
      <c r="F76" s="12">
        <f t="shared" si="10"/>
        <v>0</v>
      </c>
      <c r="G76" s="11" t="e">
        <f t="shared" si="11"/>
        <v>#DIV/0!</v>
      </c>
    </row>
    <row r="77" spans="1:7" s="13" customFormat="1" ht="34.5" thickBot="1" x14ac:dyDescent="0.3">
      <c r="A77" s="10" t="s">
        <v>113</v>
      </c>
      <c r="B77" s="4" t="s">
        <v>63</v>
      </c>
      <c r="C77" s="11" t="s">
        <v>55</v>
      </c>
      <c r="D77" s="12">
        <v>292.89</v>
      </c>
      <c r="E77" s="11"/>
      <c r="F77" s="12">
        <f t="shared" si="10"/>
        <v>0</v>
      </c>
      <c r="G77" s="11" t="e">
        <f t="shared" si="11"/>
        <v>#DIV/0!</v>
      </c>
    </row>
    <row r="78" spans="1:7" s="13" customFormat="1" ht="15.75" thickBot="1" x14ac:dyDescent="0.3">
      <c r="A78" s="14" t="s">
        <v>114</v>
      </c>
      <c r="B78" s="51" t="s">
        <v>39</v>
      </c>
      <c r="C78" s="52"/>
      <c r="D78" s="52"/>
      <c r="E78" s="53"/>
      <c r="F78" s="7">
        <f>SUM(F69:F77)</f>
        <v>0</v>
      </c>
      <c r="G78" s="11" t="e">
        <f t="shared" si="11"/>
        <v>#DIV/0!</v>
      </c>
    </row>
    <row r="79" spans="1:7" s="13" customFormat="1" ht="15.75" thickBot="1" x14ac:dyDescent="0.3">
      <c r="A79" s="63"/>
      <c r="B79" s="64"/>
      <c r="C79" s="64"/>
      <c r="D79" s="64"/>
      <c r="E79" s="64"/>
      <c r="F79" s="64"/>
      <c r="G79" s="65"/>
    </row>
    <row r="80" spans="1:7" s="13" customFormat="1" ht="15.75" thickBot="1" x14ac:dyDescent="0.3">
      <c r="A80" s="14" t="s">
        <v>115</v>
      </c>
      <c r="B80" s="51" t="s">
        <v>66</v>
      </c>
      <c r="C80" s="52"/>
      <c r="D80" s="52"/>
      <c r="E80" s="52"/>
      <c r="F80" s="52"/>
      <c r="G80" s="53"/>
    </row>
    <row r="81" spans="1:7" s="13" customFormat="1" ht="45.75" thickBot="1" x14ac:dyDescent="0.3">
      <c r="A81" s="10" t="s">
        <v>116</v>
      </c>
      <c r="B81" s="4" t="s">
        <v>68</v>
      </c>
      <c r="C81" s="15" t="s">
        <v>15</v>
      </c>
      <c r="D81" s="12">
        <v>18.95</v>
      </c>
      <c r="E81" s="11"/>
      <c r="F81" s="12">
        <f>ROUND(D81*E81,2)</f>
        <v>0</v>
      </c>
      <c r="G81" s="11" t="e">
        <f>F81*100/$F$107</f>
        <v>#DIV/0!</v>
      </c>
    </row>
    <row r="82" spans="1:7" s="13" customFormat="1" ht="23.25" thickBot="1" x14ac:dyDescent="0.3">
      <c r="A82" s="10" t="s">
        <v>117</v>
      </c>
      <c r="B82" s="4" t="s">
        <v>70</v>
      </c>
      <c r="C82" s="15" t="s">
        <v>15</v>
      </c>
      <c r="D82" s="12">
        <v>15.16</v>
      </c>
      <c r="E82" s="11"/>
      <c r="F82" s="12">
        <f t="shared" ref="F82:F85" si="12">ROUND(D82*E82,2)</f>
        <v>0</v>
      </c>
      <c r="G82" s="11" t="e">
        <f t="shared" ref="G82:G86" si="13">F82*100/$F$107</f>
        <v>#DIV/0!</v>
      </c>
    </row>
    <row r="83" spans="1:7" s="13" customFormat="1" ht="45.75" thickBot="1" x14ac:dyDescent="0.3">
      <c r="A83" s="10" t="s">
        <v>118</v>
      </c>
      <c r="B83" s="4" t="s">
        <v>72</v>
      </c>
      <c r="C83" s="15" t="s">
        <v>12</v>
      </c>
      <c r="D83" s="12">
        <v>81.2</v>
      </c>
      <c r="E83" s="11"/>
      <c r="F83" s="12">
        <f t="shared" si="12"/>
        <v>0</v>
      </c>
      <c r="G83" s="11" t="e">
        <f t="shared" si="13"/>
        <v>#DIV/0!</v>
      </c>
    </row>
    <row r="84" spans="1:7" s="13" customFormat="1" ht="23.25" thickBot="1" x14ac:dyDescent="0.3">
      <c r="A84" s="10" t="s">
        <v>119</v>
      </c>
      <c r="B84" s="4" t="s">
        <v>74</v>
      </c>
      <c r="C84" s="15" t="s">
        <v>12</v>
      </c>
      <c r="D84" s="12">
        <v>297.72000000000003</v>
      </c>
      <c r="E84" s="11"/>
      <c r="F84" s="12">
        <f t="shared" si="12"/>
        <v>0</v>
      </c>
      <c r="G84" s="11" t="e">
        <f t="shared" si="13"/>
        <v>#DIV/0!</v>
      </c>
    </row>
    <row r="85" spans="1:7" s="13" customFormat="1" ht="15.75" thickBot="1" x14ac:dyDescent="0.3">
      <c r="A85" s="10" t="s">
        <v>120</v>
      </c>
      <c r="B85" s="4" t="s">
        <v>76</v>
      </c>
      <c r="C85" s="15" t="s">
        <v>77</v>
      </c>
      <c r="D85" s="12">
        <v>85.2</v>
      </c>
      <c r="E85" s="11"/>
      <c r="F85" s="12">
        <f t="shared" si="12"/>
        <v>0</v>
      </c>
      <c r="G85" s="11" t="e">
        <f t="shared" si="13"/>
        <v>#DIV/0!</v>
      </c>
    </row>
    <row r="86" spans="1:7" s="13" customFormat="1" ht="15.75" thickBot="1" x14ac:dyDescent="0.3">
      <c r="A86" s="14" t="s">
        <v>121</v>
      </c>
      <c r="B86" s="51" t="s">
        <v>39</v>
      </c>
      <c r="C86" s="52"/>
      <c r="D86" s="52"/>
      <c r="E86" s="53"/>
      <c r="F86" s="7">
        <f>SUM(F81:F85)</f>
        <v>0</v>
      </c>
      <c r="G86" s="11" t="e">
        <f t="shared" si="13"/>
        <v>#DIV/0!</v>
      </c>
    </row>
    <row r="87" spans="1:7" s="13" customFormat="1" ht="15.75" thickBot="1" x14ac:dyDescent="0.3">
      <c r="A87" s="63"/>
      <c r="B87" s="64"/>
      <c r="C87" s="64"/>
      <c r="D87" s="64"/>
      <c r="E87" s="64"/>
      <c r="F87" s="64"/>
      <c r="G87" s="65"/>
    </row>
    <row r="88" spans="1:7" s="13" customFormat="1" ht="15.75" thickBot="1" x14ac:dyDescent="0.3">
      <c r="A88" s="14" t="s">
        <v>122</v>
      </c>
      <c r="B88" s="51" t="s">
        <v>80</v>
      </c>
      <c r="C88" s="52"/>
      <c r="D88" s="52"/>
      <c r="E88" s="52"/>
      <c r="F88" s="52"/>
      <c r="G88" s="53"/>
    </row>
    <row r="89" spans="1:7" s="13" customFormat="1" ht="34.5" thickBot="1" x14ac:dyDescent="0.3">
      <c r="A89" s="10" t="s">
        <v>123</v>
      </c>
      <c r="B89" s="4" t="s">
        <v>82</v>
      </c>
      <c r="C89" s="11" t="s">
        <v>12</v>
      </c>
      <c r="D89" s="12">
        <v>32</v>
      </c>
      <c r="E89" s="11"/>
      <c r="F89" s="12">
        <f>ROUND(D89*E89,2)</f>
        <v>0</v>
      </c>
      <c r="G89" s="11" t="e">
        <f>F89*100/$F$107</f>
        <v>#DIV/0!</v>
      </c>
    </row>
    <row r="90" spans="1:7" s="13" customFormat="1" ht="34.5" thickBot="1" x14ac:dyDescent="0.3">
      <c r="A90" s="10" t="s">
        <v>124</v>
      </c>
      <c r="B90" s="4" t="s">
        <v>84</v>
      </c>
      <c r="C90" s="11" t="s">
        <v>12</v>
      </c>
      <c r="D90" s="12">
        <v>13.25</v>
      </c>
      <c r="E90" s="11"/>
      <c r="F90" s="12">
        <f t="shared" ref="F90:F93" si="14">ROUND(D90*E90,2)</f>
        <v>0</v>
      </c>
      <c r="G90" s="11" t="e">
        <f t="shared" ref="G90:G95" si="15">F90*100/$F$107</f>
        <v>#DIV/0!</v>
      </c>
    </row>
    <row r="91" spans="1:7" s="13" customFormat="1" ht="23.25" thickBot="1" x14ac:dyDescent="0.3">
      <c r="A91" s="10" t="s">
        <v>125</v>
      </c>
      <c r="B91" s="6" t="s">
        <v>86</v>
      </c>
      <c r="C91" s="15" t="s">
        <v>12</v>
      </c>
      <c r="D91" s="12">
        <v>1.74</v>
      </c>
      <c r="E91" s="11"/>
      <c r="F91" s="12">
        <f t="shared" si="14"/>
        <v>0</v>
      </c>
      <c r="G91" s="11" t="e">
        <f t="shared" si="15"/>
        <v>#DIV/0!</v>
      </c>
    </row>
    <row r="92" spans="1:7" s="13" customFormat="1" ht="57" thickBot="1" x14ac:dyDescent="0.3">
      <c r="A92" s="10" t="s">
        <v>126</v>
      </c>
      <c r="B92" s="4" t="s">
        <v>88</v>
      </c>
      <c r="C92" s="11" t="s">
        <v>55</v>
      </c>
      <c r="D92" s="12">
        <v>23.05</v>
      </c>
      <c r="E92" s="11"/>
      <c r="F92" s="12">
        <f t="shared" si="14"/>
        <v>0</v>
      </c>
      <c r="G92" s="11" t="e">
        <f t="shared" si="15"/>
        <v>#DIV/0!</v>
      </c>
    </row>
    <row r="93" spans="1:7" s="13" customFormat="1" ht="23.25" thickBot="1" x14ac:dyDescent="0.3">
      <c r="A93" s="10" t="s">
        <v>127</v>
      </c>
      <c r="B93" s="4" t="s">
        <v>90</v>
      </c>
      <c r="C93" s="11" t="s">
        <v>50</v>
      </c>
      <c r="D93" s="12">
        <v>4</v>
      </c>
      <c r="E93" s="11"/>
      <c r="F93" s="12">
        <f t="shared" si="14"/>
        <v>0</v>
      </c>
      <c r="G93" s="11" t="e">
        <f t="shared" si="15"/>
        <v>#DIV/0!</v>
      </c>
    </row>
    <row r="94" spans="1:7" s="13" customFormat="1" ht="15.75" thickBot="1" x14ac:dyDescent="0.3">
      <c r="A94" s="14" t="s">
        <v>128</v>
      </c>
      <c r="B94" s="66" t="s">
        <v>39</v>
      </c>
      <c r="C94" s="67"/>
      <c r="D94" s="67"/>
      <c r="E94" s="68"/>
      <c r="F94" s="7">
        <f>SUM(F89:F93)</f>
        <v>0</v>
      </c>
      <c r="G94" s="11" t="e">
        <f t="shared" si="15"/>
        <v>#DIV/0!</v>
      </c>
    </row>
    <row r="95" spans="1:7" s="13" customFormat="1" ht="15.75" thickBot="1" x14ac:dyDescent="0.3">
      <c r="A95" s="69" t="s">
        <v>129</v>
      </c>
      <c r="B95" s="70"/>
      <c r="C95" s="70"/>
      <c r="D95" s="70"/>
      <c r="E95" s="71"/>
      <c r="F95" s="7">
        <f>SUM(F66+F78+F86+F94)</f>
        <v>0</v>
      </c>
      <c r="G95" s="11" t="e">
        <f t="shared" si="15"/>
        <v>#DIV/0!</v>
      </c>
    </row>
    <row r="96" spans="1:7" s="13" customFormat="1" ht="15.75" thickBot="1" x14ac:dyDescent="0.3">
      <c r="A96" s="72"/>
      <c r="B96" s="73"/>
      <c r="C96" s="73"/>
      <c r="D96" s="73"/>
      <c r="E96" s="73"/>
      <c r="F96" s="73"/>
      <c r="G96" s="74"/>
    </row>
    <row r="97" spans="1:7" s="13" customFormat="1" ht="15.75" thickBot="1" x14ac:dyDescent="0.3">
      <c r="A97" s="48" t="s">
        <v>130</v>
      </c>
      <c r="B97" s="49"/>
      <c r="C97" s="49"/>
      <c r="D97" s="49"/>
      <c r="E97" s="49"/>
      <c r="F97" s="49"/>
      <c r="G97" s="50"/>
    </row>
    <row r="98" spans="1:7" s="13" customFormat="1" ht="15.75" thickBot="1" x14ac:dyDescent="0.3">
      <c r="A98" s="14" t="s">
        <v>131</v>
      </c>
      <c r="B98" s="51" t="s">
        <v>66</v>
      </c>
      <c r="C98" s="52"/>
      <c r="D98" s="52"/>
      <c r="E98" s="52"/>
      <c r="F98" s="52"/>
      <c r="G98" s="53"/>
    </row>
    <row r="99" spans="1:7" s="13" customFormat="1" ht="45.75" thickBot="1" x14ac:dyDescent="0.3">
      <c r="A99" s="10" t="s">
        <v>132</v>
      </c>
      <c r="B99" s="4" t="s">
        <v>68</v>
      </c>
      <c r="C99" s="15" t="s">
        <v>15</v>
      </c>
      <c r="D99" s="12">
        <v>48.7</v>
      </c>
      <c r="E99" s="11"/>
      <c r="F99" s="12">
        <f>ROUND(D99*E99,2)</f>
        <v>0</v>
      </c>
      <c r="G99" s="11" t="e">
        <f t="shared" ref="G99:G107" si="16">F99*100/$F$107</f>
        <v>#DIV/0!</v>
      </c>
    </row>
    <row r="100" spans="1:7" s="13" customFormat="1" ht="23.25" thickBot="1" x14ac:dyDescent="0.3">
      <c r="A100" s="10" t="s">
        <v>133</v>
      </c>
      <c r="B100" s="4" t="s">
        <v>70</v>
      </c>
      <c r="C100" s="15" t="s">
        <v>15</v>
      </c>
      <c r="D100" s="12">
        <v>38.96</v>
      </c>
      <c r="E100" s="11"/>
      <c r="F100" s="12">
        <f t="shared" ref="F100:F104" si="17">ROUND(D100*E100,2)</f>
        <v>0</v>
      </c>
      <c r="G100" s="11" t="e">
        <f t="shared" si="16"/>
        <v>#DIV/0!</v>
      </c>
    </row>
    <row r="101" spans="1:7" s="13" customFormat="1" ht="34.5" thickBot="1" x14ac:dyDescent="0.3">
      <c r="A101" s="10" t="s">
        <v>134</v>
      </c>
      <c r="B101" s="4" t="s">
        <v>135</v>
      </c>
      <c r="C101" s="15" t="s">
        <v>12</v>
      </c>
      <c r="D101" s="12">
        <v>187.29</v>
      </c>
      <c r="E101" s="11"/>
      <c r="F101" s="12">
        <f t="shared" si="17"/>
        <v>0</v>
      </c>
      <c r="G101" s="11" t="e">
        <f t="shared" si="16"/>
        <v>#DIV/0!</v>
      </c>
    </row>
    <row r="102" spans="1:7" s="13" customFormat="1" ht="23.25" thickBot="1" x14ac:dyDescent="0.3">
      <c r="A102" s="10" t="s">
        <v>136</v>
      </c>
      <c r="B102" s="4" t="s">
        <v>137</v>
      </c>
      <c r="C102" s="15" t="s">
        <v>12</v>
      </c>
      <c r="D102" s="12">
        <v>786.79</v>
      </c>
      <c r="E102" s="11"/>
      <c r="F102" s="12">
        <f t="shared" si="17"/>
        <v>0</v>
      </c>
      <c r="G102" s="11" t="e">
        <f t="shared" si="16"/>
        <v>#DIV/0!</v>
      </c>
    </row>
    <row r="103" spans="1:7" s="13" customFormat="1" ht="15.75" thickBot="1" x14ac:dyDescent="0.3">
      <c r="A103" s="10" t="s">
        <v>138</v>
      </c>
      <c r="B103" s="4" t="s">
        <v>76</v>
      </c>
      <c r="C103" s="15" t="s">
        <v>77</v>
      </c>
      <c r="D103" s="12">
        <v>333.61</v>
      </c>
      <c r="E103" s="11"/>
      <c r="F103" s="12">
        <f t="shared" si="17"/>
        <v>0</v>
      </c>
      <c r="G103" s="11" t="e">
        <f t="shared" si="16"/>
        <v>#DIV/0!</v>
      </c>
    </row>
    <row r="104" spans="1:7" s="13" customFormat="1" ht="34.5" thickBot="1" x14ac:dyDescent="0.3">
      <c r="A104" s="10" t="s">
        <v>139</v>
      </c>
      <c r="B104" s="4" t="s">
        <v>63</v>
      </c>
      <c r="C104" s="11" t="s">
        <v>55</v>
      </c>
      <c r="D104" s="12">
        <v>641.89</v>
      </c>
      <c r="E104" s="11"/>
      <c r="F104" s="12">
        <f t="shared" si="17"/>
        <v>0</v>
      </c>
      <c r="G104" s="11" t="e">
        <f t="shared" si="16"/>
        <v>#DIV/0!</v>
      </c>
    </row>
    <row r="105" spans="1:7" ht="15.75" thickBot="1" x14ac:dyDescent="0.3">
      <c r="A105" s="1" t="s">
        <v>121</v>
      </c>
      <c r="B105" s="51" t="s">
        <v>39</v>
      </c>
      <c r="C105" s="52"/>
      <c r="D105" s="52"/>
      <c r="E105" s="53"/>
      <c r="F105" s="5">
        <f>SUM(F99:F104)</f>
        <v>0</v>
      </c>
      <c r="G105" s="11" t="e">
        <f t="shared" si="16"/>
        <v>#DIV/0!</v>
      </c>
    </row>
    <row r="106" spans="1:7" ht="15.75" thickBot="1" x14ac:dyDescent="0.3">
      <c r="A106" s="54" t="s">
        <v>129</v>
      </c>
      <c r="B106" s="55"/>
      <c r="C106" s="55"/>
      <c r="D106" s="55"/>
      <c r="E106" s="56"/>
      <c r="F106" s="7">
        <f>F105</f>
        <v>0</v>
      </c>
      <c r="G106" s="11" t="e">
        <f t="shared" si="16"/>
        <v>#DIV/0!</v>
      </c>
    </row>
    <row r="107" spans="1:7" ht="15.75" thickBot="1" x14ac:dyDescent="0.3">
      <c r="A107" s="54" t="s">
        <v>140</v>
      </c>
      <c r="B107" s="55"/>
      <c r="C107" s="55"/>
      <c r="D107" s="55"/>
      <c r="E107" s="56"/>
      <c r="F107" s="7">
        <f>SUM(F55+F95+F106)</f>
        <v>0</v>
      </c>
      <c r="G107" s="11" t="e">
        <f t="shared" si="16"/>
        <v>#DIV/0!</v>
      </c>
    </row>
  </sheetData>
  <mergeCells count="41">
    <mergeCell ref="A9:G9"/>
    <mergeCell ref="B11:G11"/>
    <mergeCell ref="B25:E25"/>
    <mergeCell ref="A26:G26"/>
    <mergeCell ref="B38:E38"/>
    <mergeCell ref="A39:G39"/>
    <mergeCell ref="B40:G40"/>
    <mergeCell ref="B46:E46"/>
    <mergeCell ref="A47:G47"/>
    <mergeCell ref="B98:G98"/>
    <mergeCell ref="B105:E105"/>
    <mergeCell ref="A106:E106"/>
    <mergeCell ref="A107:E107"/>
    <mergeCell ref="B4:G4"/>
    <mergeCell ref="A5:B5"/>
    <mergeCell ref="C5:G5"/>
    <mergeCell ref="A6:B6"/>
    <mergeCell ref="B86:E86"/>
    <mergeCell ref="A87:G87"/>
    <mergeCell ref="B88:G88"/>
    <mergeCell ref="B94:E94"/>
    <mergeCell ref="A95:E95"/>
    <mergeCell ref="A96:G96"/>
    <mergeCell ref="B66:E66"/>
    <mergeCell ref="A67:G67"/>
    <mergeCell ref="C7:G7"/>
    <mergeCell ref="B2:G2"/>
    <mergeCell ref="B3:G3"/>
    <mergeCell ref="A1:G1"/>
    <mergeCell ref="A97:G97"/>
    <mergeCell ref="B68:G68"/>
    <mergeCell ref="B78:E78"/>
    <mergeCell ref="A79:G79"/>
    <mergeCell ref="B80:G80"/>
    <mergeCell ref="B48:G48"/>
    <mergeCell ref="B54:E54"/>
    <mergeCell ref="A55:E55"/>
    <mergeCell ref="A56:G56"/>
    <mergeCell ref="A57:G57"/>
    <mergeCell ref="B58:G58"/>
    <mergeCell ref="B27:G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8" sqref="A8"/>
    </sheetView>
  </sheetViews>
  <sheetFormatPr defaultRowHeight="15" x14ac:dyDescent="0.25"/>
  <cols>
    <col min="1" max="1" width="15" customWidth="1"/>
    <col min="2" max="2" width="28.42578125" customWidth="1"/>
  </cols>
  <sheetData>
    <row r="1" spans="1:14" ht="15" customHeight="1" x14ac:dyDescent="0.25">
      <c r="A1" s="98" t="s">
        <v>151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15" customHeight="1" x14ac:dyDescent="0.2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15" customHeight="1" thickBot="1" x14ac:dyDescent="0.3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4" ht="25.5" x14ac:dyDescent="0.25">
      <c r="A4" s="36" t="s">
        <v>152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x14ac:dyDescent="0.25">
      <c r="A5" s="37" t="s">
        <v>143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1:14" ht="32.25" customHeight="1" x14ac:dyDescent="0.25">
      <c r="A6" s="38" t="s">
        <v>144</v>
      </c>
      <c r="B6" s="87" t="s">
        <v>147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x14ac:dyDescent="0.25">
      <c r="A7" s="39" t="s">
        <v>153</v>
      </c>
      <c r="B7" s="85">
        <f>M16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15.75" thickBot="1" x14ac:dyDescent="0.3">
      <c r="A8" s="107" t="s">
        <v>146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5.75" thickBot="1" x14ac:dyDescent="0.3">
      <c r="A9" s="91" t="s">
        <v>154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ht="15.75" thickBot="1" x14ac:dyDescent="0.3">
      <c r="A10" s="94" t="s">
        <v>2</v>
      </c>
      <c r="B10" s="95"/>
      <c r="C10" s="96" t="s">
        <v>155</v>
      </c>
      <c r="D10" s="97"/>
      <c r="E10" s="96" t="s">
        <v>156</v>
      </c>
      <c r="F10" s="97"/>
      <c r="G10" s="96" t="s">
        <v>157</v>
      </c>
      <c r="H10" s="97"/>
      <c r="I10" s="96" t="s">
        <v>158</v>
      </c>
      <c r="J10" s="97"/>
      <c r="K10" s="96" t="s">
        <v>159</v>
      </c>
      <c r="L10" s="97"/>
      <c r="M10" s="96" t="s">
        <v>160</v>
      </c>
      <c r="N10" s="97"/>
    </row>
    <row r="11" spans="1:14" ht="23.25" thickBot="1" x14ac:dyDescent="0.3">
      <c r="A11" s="10" t="s">
        <v>1</v>
      </c>
      <c r="B11" s="29" t="s">
        <v>161</v>
      </c>
      <c r="C11" s="11" t="s">
        <v>162</v>
      </c>
      <c r="D11" s="11" t="s">
        <v>7</v>
      </c>
      <c r="E11" s="11" t="s">
        <v>162</v>
      </c>
      <c r="F11" s="11" t="s">
        <v>7</v>
      </c>
      <c r="G11" s="11" t="s">
        <v>162</v>
      </c>
      <c r="H11" s="11" t="s">
        <v>7</v>
      </c>
      <c r="I11" s="11" t="s">
        <v>162</v>
      </c>
      <c r="J11" s="11" t="s">
        <v>7</v>
      </c>
      <c r="K11" s="11" t="s">
        <v>162</v>
      </c>
      <c r="L11" s="11" t="s">
        <v>7</v>
      </c>
      <c r="M11" s="11" t="s">
        <v>162</v>
      </c>
      <c r="N11" s="11" t="s">
        <v>7</v>
      </c>
    </row>
    <row r="12" spans="1:14" ht="15.75" thickBot="1" x14ac:dyDescent="0.3">
      <c r="A12" s="30">
        <v>1</v>
      </c>
      <c r="B12" s="8" t="s">
        <v>163</v>
      </c>
      <c r="C12" s="12">
        <f>Orçamentária!F55*Cronograma!D12</f>
        <v>0</v>
      </c>
      <c r="D12" s="33">
        <v>0.15</v>
      </c>
      <c r="E12" s="12">
        <f>Orçamentária!F55*Cronograma!F12</f>
        <v>0</v>
      </c>
      <c r="F12" s="33">
        <v>0.15</v>
      </c>
      <c r="G12" s="12">
        <f>Orçamentária!F55*Cronograma!H12</f>
        <v>0</v>
      </c>
      <c r="H12" s="33">
        <v>0.2</v>
      </c>
      <c r="I12" s="12">
        <f>Orçamentária!F55*Cronograma!J12</f>
        <v>0</v>
      </c>
      <c r="J12" s="33">
        <v>0.2</v>
      </c>
      <c r="K12" s="12">
        <f>Orçamentária!F55*Cronograma!L12</f>
        <v>0</v>
      </c>
      <c r="L12" s="33">
        <v>0.2</v>
      </c>
      <c r="M12" s="12">
        <f>Orçamentária!F55*Cronograma!N12</f>
        <v>0</v>
      </c>
      <c r="N12" s="33">
        <v>0.1</v>
      </c>
    </row>
    <row r="13" spans="1:14" ht="15.75" thickBot="1" x14ac:dyDescent="0.3">
      <c r="A13" s="30">
        <v>2</v>
      </c>
      <c r="B13" s="8" t="s">
        <v>164</v>
      </c>
      <c r="C13" s="12">
        <f>Orçamentária!F95*Cronograma!D13</f>
        <v>0</v>
      </c>
      <c r="D13" s="33">
        <v>0.15</v>
      </c>
      <c r="E13" s="12">
        <f>Orçamentária!F95*Cronograma!F13</f>
        <v>0</v>
      </c>
      <c r="F13" s="33">
        <v>0.15</v>
      </c>
      <c r="G13" s="12">
        <f>Orçamentária!F95*Cronograma!H13</f>
        <v>0</v>
      </c>
      <c r="H13" s="33">
        <v>0.2</v>
      </c>
      <c r="I13" s="12">
        <f>Orçamentária!F95*Cronograma!J13</f>
        <v>0</v>
      </c>
      <c r="J13" s="33">
        <v>0.2</v>
      </c>
      <c r="K13" s="12">
        <f>Orçamentária!F95*Cronograma!L13</f>
        <v>0</v>
      </c>
      <c r="L13" s="33">
        <v>0.2</v>
      </c>
      <c r="M13" s="12">
        <f>Orçamentária!F95*Cronograma!N13</f>
        <v>0</v>
      </c>
      <c r="N13" s="33">
        <v>0.1</v>
      </c>
    </row>
    <row r="14" spans="1:14" ht="15.75" thickBot="1" x14ac:dyDescent="0.3">
      <c r="A14" s="30">
        <v>3</v>
      </c>
      <c r="B14" s="8" t="s">
        <v>165</v>
      </c>
      <c r="C14" s="12">
        <f>Orçamentária!F106*Cronograma!D14</f>
        <v>0</v>
      </c>
      <c r="D14" s="33">
        <v>0.15</v>
      </c>
      <c r="E14" s="12">
        <f>Orçamentária!F106*Cronograma!F14</f>
        <v>0</v>
      </c>
      <c r="F14" s="33">
        <v>0.15</v>
      </c>
      <c r="G14" s="12">
        <f>Orçamentária!F106*Cronograma!H14</f>
        <v>0</v>
      </c>
      <c r="H14" s="33">
        <v>0.2</v>
      </c>
      <c r="I14" s="12">
        <f>Orçamentária!F106*Cronograma!J14</f>
        <v>0</v>
      </c>
      <c r="J14" s="33">
        <v>0.2</v>
      </c>
      <c r="K14" s="12">
        <f>Orçamentária!F106*Cronograma!L14</f>
        <v>0</v>
      </c>
      <c r="L14" s="33">
        <v>0.2</v>
      </c>
      <c r="M14" s="12">
        <f>Orçamentária!F106*Cronograma!N14</f>
        <v>0</v>
      </c>
      <c r="N14" s="33">
        <v>0.1</v>
      </c>
    </row>
    <row r="15" spans="1:14" ht="22.5" customHeight="1" thickBot="1" x14ac:dyDescent="0.3">
      <c r="A15" s="81" t="s">
        <v>166</v>
      </c>
      <c r="B15" s="82"/>
      <c r="C15" s="31">
        <f>SUM(C12:C14)</f>
        <v>0</v>
      </c>
      <c r="D15" s="33">
        <v>0.15</v>
      </c>
      <c r="E15" s="31">
        <f>SUM(E12:E14)</f>
        <v>0</v>
      </c>
      <c r="F15" s="33">
        <v>0.15</v>
      </c>
      <c r="G15" s="31">
        <f>SUM(G12:G14)</f>
        <v>0</v>
      </c>
      <c r="H15" s="33">
        <v>0.2</v>
      </c>
      <c r="I15" s="31">
        <f>SUM(I12:I14)</f>
        <v>0</v>
      </c>
      <c r="J15" s="33">
        <v>0.2</v>
      </c>
      <c r="K15" s="31">
        <f>SUM(K12:K14)</f>
        <v>0</v>
      </c>
      <c r="L15" s="33">
        <v>0.2</v>
      </c>
      <c r="M15" s="32">
        <f>SUM(M12:M14)</f>
        <v>0</v>
      </c>
      <c r="N15" s="33">
        <v>0.1</v>
      </c>
    </row>
    <row r="16" spans="1:14" ht="22.5" customHeight="1" thickBot="1" x14ac:dyDescent="0.3">
      <c r="A16" s="81" t="s">
        <v>167</v>
      </c>
      <c r="B16" s="82"/>
      <c r="C16" s="31">
        <f>C15</f>
        <v>0</v>
      </c>
      <c r="D16" s="33">
        <v>0.15</v>
      </c>
      <c r="E16" s="31">
        <f>SUM(E15+C16)</f>
        <v>0</v>
      </c>
      <c r="F16" s="34">
        <v>0.3</v>
      </c>
      <c r="G16" s="32">
        <f>SUM(G15+E16)</f>
        <v>0</v>
      </c>
      <c r="H16" s="35">
        <v>0.5</v>
      </c>
      <c r="I16" s="32">
        <f>SUM(I15+G16)</f>
        <v>0</v>
      </c>
      <c r="J16" s="35">
        <v>0.7</v>
      </c>
      <c r="K16" s="32">
        <f>SUM(K15+I16)</f>
        <v>0</v>
      </c>
      <c r="L16" s="35">
        <v>0.9</v>
      </c>
      <c r="M16" s="32">
        <f>SUM(M15+K16)</f>
        <v>0</v>
      </c>
      <c r="N16" s="35">
        <v>1</v>
      </c>
    </row>
  </sheetData>
  <mergeCells count="16">
    <mergeCell ref="B4:N4"/>
    <mergeCell ref="A1:N3"/>
    <mergeCell ref="B5:N5"/>
    <mergeCell ref="A9:N9"/>
    <mergeCell ref="A10:B10"/>
    <mergeCell ref="C10:D10"/>
    <mergeCell ref="E10:F10"/>
    <mergeCell ref="G10:H10"/>
    <mergeCell ref="I10:J10"/>
    <mergeCell ref="K10:L10"/>
    <mergeCell ref="M10:N10"/>
    <mergeCell ref="A15:B15"/>
    <mergeCell ref="A16:B16"/>
    <mergeCell ref="B8:N8"/>
    <mergeCell ref="B7:N7"/>
    <mergeCell ref="B6:N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Orçamentária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2018-05-03T11:43:11Z</dcterms:created>
  <dcterms:modified xsi:type="dcterms:W3CDTF">2018-05-03T13:08:16Z</dcterms:modified>
</cp:coreProperties>
</file>